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285" windowWidth="15120" windowHeight="7830"/>
  </bookViews>
  <sheets>
    <sheet name="Лист2" sheetId="2" r:id="rId1"/>
  </sheets>
  <definedNames>
    <definedName name="_xlnm.Print_Area" localSheetId="0">Лист2!$A$1:$K$556</definedName>
  </definedNames>
  <calcPr calcId="145621" calcOnSave="0"/>
</workbook>
</file>

<file path=xl/calcChain.xml><?xml version="1.0" encoding="utf-8"?>
<calcChain xmlns="http://schemas.openxmlformats.org/spreadsheetml/2006/main">
  <c r="G166" i="2" l="1"/>
  <c r="K235" i="2" l="1"/>
  <c r="J235" i="2"/>
  <c r="I235" i="2"/>
  <c r="H235" i="2"/>
  <c r="G235" i="2"/>
  <c r="H232" i="2"/>
  <c r="H230" i="2" s="1"/>
  <c r="I230" i="2" s="1"/>
  <c r="J230" i="2" s="1"/>
  <c r="K230" i="2" s="1"/>
  <c r="K223" i="2" l="1"/>
  <c r="K219" i="2" s="1"/>
  <c r="K215" i="2" s="1"/>
  <c r="J223" i="2"/>
  <c r="J219" i="2" s="1"/>
  <c r="J215" i="2" s="1"/>
  <c r="I223" i="2"/>
  <c r="I219" i="2" s="1"/>
  <c r="I215" i="2" s="1"/>
  <c r="H223" i="2"/>
  <c r="H219" i="2" s="1"/>
  <c r="H215" i="2" s="1"/>
  <c r="G223" i="2"/>
  <c r="G219" i="2" s="1"/>
  <c r="G215" i="2" s="1"/>
  <c r="F223" i="2"/>
  <c r="F219" i="2" s="1"/>
  <c r="F215" i="2" s="1"/>
  <c r="K213" i="2"/>
  <c r="J213" i="2"/>
  <c r="I213" i="2"/>
  <c r="H213" i="2"/>
  <c r="K211" i="2"/>
  <c r="J211" i="2"/>
  <c r="I211" i="2"/>
  <c r="H211" i="2"/>
  <c r="K209" i="2"/>
  <c r="J209" i="2"/>
  <c r="I209" i="2"/>
  <c r="H209" i="2"/>
  <c r="K207" i="2"/>
  <c r="J207" i="2"/>
  <c r="I207" i="2"/>
  <c r="H207" i="2"/>
  <c r="K205" i="2"/>
  <c r="J205" i="2"/>
  <c r="I205" i="2"/>
  <c r="H205" i="2"/>
  <c r="K203" i="2"/>
  <c r="J203" i="2"/>
  <c r="I203" i="2"/>
  <c r="H203" i="2"/>
  <c r="K201" i="2"/>
  <c r="J201" i="2"/>
  <c r="I201" i="2"/>
  <c r="H201" i="2"/>
  <c r="K196" i="2"/>
  <c r="J196" i="2"/>
  <c r="I196" i="2"/>
  <c r="H196" i="2"/>
  <c r="G196" i="2"/>
  <c r="I197" i="2" l="1"/>
  <c r="H197" i="2"/>
  <c r="H195" i="2" s="1"/>
  <c r="J197" i="2"/>
  <c r="K197" i="2"/>
  <c r="I195" i="2" l="1"/>
  <c r="J195" i="2" s="1"/>
  <c r="K195" i="2" s="1"/>
  <c r="K28" i="2" l="1"/>
  <c r="J28" i="2"/>
  <c r="I28" i="2"/>
  <c r="H28" i="2"/>
  <c r="G28" i="2"/>
  <c r="K25" i="2"/>
  <c r="J25" i="2"/>
  <c r="I25" i="2"/>
  <c r="H25" i="2"/>
  <c r="G25" i="2"/>
  <c r="F25" i="2"/>
  <c r="K18" i="2"/>
  <c r="J18" i="2"/>
  <c r="I18" i="2"/>
  <c r="H18" i="2"/>
  <c r="G18" i="2"/>
  <c r="K16" i="2"/>
  <c r="J16" i="2"/>
  <c r="I16" i="2"/>
  <c r="H16" i="2"/>
  <c r="G16" i="2"/>
  <c r="K13" i="2"/>
  <c r="K19" i="2" s="1"/>
  <c r="J13" i="2"/>
  <c r="I13" i="2"/>
  <c r="I19" i="2" s="1"/>
  <c r="H13" i="2"/>
  <c r="H19" i="2" s="1"/>
  <c r="G13" i="2"/>
  <c r="G19" i="2" s="1"/>
  <c r="F13" i="2"/>
  <c r="F19" i="2" s="1"/>
  <c r="K12" i="2"/>
  <c r="J12" i="2"/>
  <c r="I12" i="2"/>
  <c r="H12" i="2"/>
  <c r="G12" i="2"/>
  <c r="J14" i="2" l="1"/>
  <c r="J19" i="2"/>
  <c r="I14" i="2"/>
  <c r="K14" i="2"/>
  <c r="G14" i="2"/>
  <c r="H14" i="2"/>
  <c r="E83" i="2"/>
  <c r="E82" i="2"/>
  <c r="E81" i="2"/>
  <c r="E80" i="2"/>
  <c r="E79" i="2"/>
  <c r="E71" i="2"/>
  <c r="E69" i="2"/>
  <c r="E67" i="2"/>
  <c r="E64" i="2"/>
  <c r="E48" i="2"/>
  <c r="D48" i="2"/>
  <c r="E55" i="2"/>
  <c r="E37" i="2"/>
  <c r="E33" i="2" s="1"/>
  <c r="E31" i="2" s="1"/>
  <c r="D37" i="2"/>
  <c r="D33" i="2" s="1"/>
  <c r="D31" i="2" s="1"/>
  <c r="E52" i="2" l="1"/>
  <c r="E57" i="2" s="1"/>
  <c r="E77" i="2"/>
  <c r="D55" i="2"/>
  <c r="D52" i="2"/>
  <c r="E56" i="2" l="1"/>
  <c r="D56" i="2"/>
  <c r="D57" i="2"/>
  <c r="E58" i="2" s="1"/>
  <c r="E53" i="2"/>
  <c r="L11" i="2"/>
  <c r="L12" i="2" l="1"/>
</calcChain>
</file>

<file path=xl/sharedStrings.xml><?xml version="1.0" encoding="utf-8"?>
<sst xmlns="http://schemas.openxmlformats.org/spreadsheetml/2006/main" count="1186" uniqueCount="342">
  <si>
    <t>Численность населения на начало года</t>
  </si>
  <si>
    <t>Показатель</t>
  </si>
  <si>
    <t>Единица измерения</t>
  </si>
  <si>
    <t>Среднегодовая численность постоянного населения</t>
  </si>
  <si>
    <t>подпись</t>
  </si>
  <si>
    <t>Ф.И.О.</t>
  </si>
  <si>
    <t>в том числе:                                                 городское</t>
  </si>
  <si>
    <t>сельское</t>
  </si>
  <si>
    <t>% к предыдущему году</t>
  </si>
  <si>
    <t>темп роста</t>
  </si>
  <si>
    <t>человек</t>
  </si>
  <si>
    <t>Число родившихся</t>
  </si>
  <si>
    <t>Число умерших</t>
  </si>
  <si>
    <t>Миграционный прирост (+),  снижение (-)</t>
  </si>
  <si>
    <t>Естественный прирост (+), убыль (-)</t>
  </si>
  <si>
    <t>Число прибывших</t>
  </si>
  <si>
    <t>Число выбывших</t>
  </si>
  <si>
    <t>2022 год прогноз</t>
  </si>
  <si>
    <t>трудоспособного</t>
  </si>
  <si>
    <t>старше трудоспособного</t>
  </si>
  <si>
    <t xml:space="preserve">Среднегодовая численность постоянного населения: </t>
  </si>
  <si>
    <t>2023 год прогноз</t>
  </si>
  <si>
    <t>Глава Фировского района</t>
  </si>
  <si>
    <t>Е. В. Самодурова</t>
  </si>
  <si>
    <t>2017 год факт</t>
  </si>
  <si>
    <t>2016 год факт</t>
  </si>
  <si>
    <t>Раздел 1. Трудовые ресурсы 
(строка 1=строки 3+13+14 )</t>
  </si>
  <si>
    <t>тыс. человек</t>
  </si>
  <si>
    <t>Раздел 2. Распределение трудовых ресурсов по видам занятости</t>
  </si>
  <si>
    <t>ЗАНЯТО в ЭКОНОМИКЕ - всего
(строка 3=строки 4+5+6+12)</t>
  </si>
  <si>
    <t xml:space="preserve">в том числе по формам собственности </t>
  </si>
  <si>
    <t>на предприятих государственной и муниципальной форм собственности (ФГУП, ГУП, МУП)</t>
  </si>
  <si>
    <t>в государственных и муниципальных учреждениях</t>
  </si>
  <si>
    <t>частная форма собственности - всего 
(строка 6=строки 7+8+9+10+11)</t>
  </si>
  <si>
    <t xml:space="preserve">           в том числе</t>
  </si>
  <si>
    <t>-   в крестьянских (фермерских) хозяйствах (включая наемных работников)</t>
  </si>
  <si>
    <t xml:space="preserve"> - ИП</t>
  </si>
  <si>
    <t xml:space="preserve"> - по найму у ИП</t>
  </si>
  <si>
    <t xml:space="preserve"> -  на крупных и средних предприятиях, организациях</t>
  </si>
  <si>
    <t xml:space="preserve"> - на малых и микро предприятиях, организациях</t>
  </si>
  <si>
    <t xml:space="preserve"> самозанятые граждане, не включаемые в среднесписочную численность работающих (в том числе работающие по договорам гражданско-правового характера, на семейном предприятии без оплаты, занятые в домашнем хозяйстве производством товаров и услуг для реализации)</t>
  </si>
  <si>
    <t xml:space="preserve">Учащиеся в трудоспособном возрасте, обучающиеся с отрывом от производства </t>
  </si>
  <si>
    <t xml:space="preserve">Лица в трудоспособном возрасте не занятые трудовой деятельностью и учебой  </t>
  </si>
  <si>
    <t>Раздел 3. Фонд заработной платы</t>
  </si>
  <si>
    <t>% к прошлому году</t>
  </si>
  <si>
    <t>во внебюджетной сфере</t>
  </si>
  <si>
    <t xml:space="preserve">Введено (планируется к введению) новых рабочих мест   </t>
  </si>
  <si>
    <t>единиц</t>
  </si>
  <si>
    <t xml:space="preserve">          в том числе:</t>
  </si>
  <si>
    <t>в рамках инвестиционных проектов</t>
  </si>
  <si>
    <t xml:space="preserve"> в рамках основной деятельности (без учета инвестиционных проектов)</t>
  </si>
  <si>
    <t xml:space="preserve">   из них</t>
  </si>
  <si>
    <t>рублей</t>
  </si>
  <si>
    <t>млн рублей</t>
  </si>
  <si>
    <t>из него</t>
  </si>
  <si>
    <t>фонд заработной платы по государственным и муниципальным учреждениям</t>
  </si>
  <si>
    <t>фонд заработной платы во внебюджетной сфере</t>
  </si>
  <si>
    <t>форма trud-1</t>
  </si>
  <si>
    <t>в т.ч.:</t>
  </si>
  <si>
    <t>работников федеральных государственных учреждений</t>
  </si>
  <si>
    <t>работников государственных учреждений Тверской области</t>
  </si>
  <si>
    <t>работников муниципальных учреждений</t>
  </si>
  <si>
    <t>работников федеральных государственных учреждений
(строка 12/строка 2/12*1000)</t>
  </si>
  <si>
    <t>работников государственных учреждений Тверской области
(строка 13/строка 3/12*1000)</t>
  </si>
  <si>
    <t>работников муниципальных учреждений
(строка 14/строка 4/12*1000)</t>
  </si>
  <si>
    <t>во внебюджетной сфере
(строка 15/строка 5/12*1000)</t>
  </si>
  <si>
    <t>приложение 2 к форме trud-1</t>
  </si>
  <si>
    <t>Всего по муниципальному району (городскому округу)</t>
  </si>
  <si>
    <t>в том числе в разрезе городских и сельских поселений:</t>
  </si>
  <si>
    <t>Фировское городское поселение</t>
  </si>
  <si>
    <t>Великооктябрьское  городское поселение</t>
  </si>
  <si>
    <t>Рождественское сельское поселение</t>
  </si>
  <si>
    <t>Великооктябрьское сельское поселение</t>
  </si>
  <si>
    <t>Фировское сельское поселение</t>
  </si>
  <si>
    <t>Фонд заработной платы всех работникв</t>
  </si>
  <si>
    <t>Начисленный фонд заработной платы работников занятых во внебюджетной сфере</t>
  </si>
  <si>
    <t>Начисленный фонд заработной платы работников государственных учреждений*</t>
  </si>
  <si>
    <t>Начисленный фонд заработной платы работников муниципальных учреждений</t>
  </si>
  <si>
    <t>Среднесписочная численность работников, занятых во внебюджетной сфере</t>
  </si>
  <si>
    <t>Среднесписочная численность работников, занятых в государственных учреждениях*</t>
  </si>
  <si>
    <t>Среднегодовая численность занятых в экономике - всего</t>
  </si>
  <si>
    <t>Среднесписочная численность работников, занятых в муниципальных учреждениях</t>
  </si>
  <si>
    <t>Среднесписочная численность работников для расчета фонда заработной платы</t>
  </si>
  <si>
    <t>Объем инвестиций в основной капитал (без субъектов малого предпринимательства) в ценах соответствующих лет</t>
  </si>
  <si>
    <t>Индекс физического объема</t>
  </si>
  <si>
    <t>Индекс-дефлятор</t>
  </si>
  <si>
    <t>Ивестиции</t>
  </si>
  <si>
    <t xml:space="preserve">тыс. руб. </t>
  </si>
  <si>
    <t>% к предыдущему году в сопоставимых ценах</t>
  </si>
  <si>
    <t>х</t>
  </si>
  <si>
    <t>По видам экономической деятельности</t>
  </si>
  <si>
    <t xml:space="preserve">РАЗДЕЛ D: Обеспечение электрической энергией, газом  и паром; кондиционирование воздуха </t>
  </si>
  <si>
    <t>РАЗДЕЛ G: Торговля оптовая и розничная; ремонт автотранспортных средств и мотоциклов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</si>
  <si>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</si>
  <si>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</si>
  <si>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</si>
  <si>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 xml:space="preserve">РАЗДЕЛ R: Деятельность в области культуры, спорта, организации досуга и развлечений </t>
  </si>
  <si>
    <t xml:space="preserve">Собственные средства предприятий </t>
  </si>
  <si>
    <t>прибыль</t>
  </si>
  <si>
    <t>амортизация</t>
  </si>
  <si>
    <t>Привлеченные средства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</si>
  <si>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</si>
  <si>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</si>
  <si>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</si>
  <si>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</si>
  <si>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средства федерального бюджета</t>
  </si>
  <si>
    <t>средства областного бюджета</t>
  </si>
  <si>
    <t>средства местного бюджета</t>
  </si>
  <si>
    <t>средства внебюджетных фондов</t>
  </si>
  <si>
    <t>прочие источники</t>
  </si>
  <si>
    <t>По источникам финансирования</t>
  </si>
  <si>
    <t>тыс. руб.</t>
  </si>
  <si>
    <t>Объем работ, выполненных по виду деятельности "Строительство" (без субъектов малого предпринимательства) 
в ценах соответствующих лет</t>
  </si>
  <si>
    <t>Ввод в эксплуатацию жилых домов за счет всех источников финансирования</t>
  </si>
  <si>
    <t>в том числе за счет средств:</t>
  </si>
  <si>
    <t>федерального бюджета</t>
  </si>
  <si>
    <t>областного и местных бюджетов</t>
  </si>
  <si>
    <t>индивидуальных застройщиков</t>
  </si>
  <si>
    <t>Строительство</t>
  </si>
  <si>
    <t>кв. м общей площади</t>
  </si>
  <si>
    <t>Лесоводство и лесозаготовки</t>
  </si>
  <si>
    <t>индекс физического объема промышленного производства</t>
  </si>
  <si>
    <t>в том числе:</t>
  </si>
  <si>
    <t>Лесоматериалы хвойных пород</t>
  </si>
  <si>
    <t xml:space="preserve">в том числе по предприятиям :                             </t>
  </si>
  <si>
    <t>ООО "Баталинский ЛПК"</t>
  </si>
  <si>
    <t>ООО "Никос</t>
  </si>
  <si>
    <t>Лесоматериалы лиственных пород</t>
  </si>
  <si>
    <t>Древесина топливная</t>
  </si>
  <si>
    <t>Промышленное производство (промышленность)</t>
  </si>
  <si>
    <t>ДОБЫЧА ПОЛЕЗНЫХ ИСКОПАЕМЫХ</t>
  </si>
  <si>
    <t>Добыча прочих полезных ископаемых</t>
  </si>
  <si>
    <t>Пески природные</t>
  </si>
  <si>
    <t>ООО "Фировское ДРСУ"</t>
  </si>
  <si>
    <t>Щебень</t>
  </si>
  <si>
    <t>Смесь песчанно-гравийная</t>
  </si>
  <si>
    <t>ОБРАБАТЫВАЮЩИЕ ПРОИЗВОДСТВА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</si>
  <si>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</si>
  <si>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Лесоматериалы, продольно распиленные или расколотые, разделенные на слои или лущеные, толщиной более 6 мм; деревянные железнодорожные или трамвайные шпалы, непропитанные</t>
  </si>
  <si>
    <t>ООО "Баталинский ДОК"</t>
  </si>
  <si>
    <t>Производство прочей неметаллической минеральной продукции</t>
  </si>
  <si>
    <t>Производство асфальто-бетонной смеси</t>
  </si>
  <si>
    <t>ОБЕСПЕЧЕНИЕ ЭЛЕКТРИЧЕСКОЙ ЭНЕРГИЕЙ, ГАЗОМ И ПАРОМ; КОНДИЦИОНИРОВАНИЕ ВОЗДУХА</t>
  </si>
  <si>
    <t>Энергия тепловая, отпущенная котельными</t>
  </si>
  <si>
    <t>МУП "Великооктябрьский коммунальщик"</t>
  </si>
  <si>
    <t>МУП "Фировское ЖКХ"</t>
  </si>
  <si>
    <t>МБОУ Рождественская СОШ</t>
  </si>
  <si>
    <t>ВОДОСНАБЖЕНИЕ; ВОДООТВЕДЕНИЕ, ОРГАНИЗАЦИЯ СБОРА И УТИЛИЗАЦИИ ОТХОДОВ, ДЕЯТЕЛЬНОСТЬ ПО ЛИКВИДАЦИИ ЗАГРЯЗНЕНИЙ</t>
  </si>
  <si>
    <t>Забор, очистка и распределение воды</t>
  </si>
  <si>
    <t>Забор и очистка воды для питьевых и промышленных нужд</t>
  </si>
  <si>
    <t>Сбор и обработка сточных вод</t>
  </si>
  <si>
    <t>%</t>
  </si>
  <si>
    <t>тыс. плотных куб.м</t>
  </si>
  <si>
    <t>тыс. куб. м</t>
  </si>
  <si>
    <t>тыс. куб. м.</t>
  </si>
  <si>
    <t>тонн</t>
  </si>
  <si>
    <t>тыс. Гкал</t>
  </si>
  <si>
    <t>тыс. рублей</t>
  </si>
  <si>
    <t>индекс цен производителей (дефлятор)</t>
  </si>
  <si>
    <t>Раздел "Промышленное производство"(отгрузка)</t>
  </si>
  <si>
    <t>Раздел "Промышленное производство"(производство)</t>
  </si>
  <si>
    <t xml:space="preserve">Количество сельскохозяйственных предприятий - всего </t>
  </si>
  <si>
    <t>Число крестьянских (фермерских) хозяйств</t>
  </si>
  <si>
    <t>Дефляторы Министерства экономического развития РФ (прошлого года),будут уточнятся</t>
  </si>
  <si>
    <t xml:space="preserve">     в сопоставимых ценах **</t>
  </si>
  <si>
    <t xml:space="preserve">     к предыдущему  году</t>
  </si>
  <si>
    <t xml:space="preserve">          в действующих ценах  </t>
  </si>
  <si>
    <t xml:space="preserve">          в сопоставимых ценах</t>
  </si>
  <si>
    <t xml:space="preserve">          в действующих ценах              </t>
  </si>
  <si>
    <t xml:space="preserve">           к предыдущему   году </t>
  </si>
  <si>
    <t xml:space="preserve">          к предыдущему   году </t>
  </si>
  <si>
    <t>Затраты на производство продукции в сельскохозяйственных предприятиях – всего</t>
  </si>
  <si>
    <t>Выручка от продажи товаров, продукции, работ, услуг в сельскохозяйственных предприятиях</t>
  </si>
  <si>
    <t xml:space="preserve">Себестоимость проданных товаров, продукции, работ, услуг в сельскохохяйственных предприятиях </t>
  </si>
  <si>
    <t xml:space="preserve">Прибыль (убыток) до налогообложения с учетом  дотаций  и компенсаций в сельскохохяйственных предприятиях </t>
  </si>
  <si>
    <t>Производство основных видов сельскохозяйственной  продукции                      во всех категориях хозяйств:</t>
  </si>
  <si>
    <t xml:space="preserve"> Зерно (в весе после доработки)</t>
  </si>
  <si>
    <t xml:space="preserve"> Картофель</t>
  </si>
  <si>
    <t xml:space="preserve"> Овощи</t>
  </si>
  <si>
    <t xml:space="preserve"> Льноволокно</t>
  </si>
  <si>
    <t xml:space="preserve"> Скот и птица - всего (в живом весе)</t>
  </si>
  <si>
    <t xml:space="preserve"> Молоко </t>
  </si>
  <si>
    <t xml:space="preserve"> Яйца</t>
  </si>
  <si>
    <t xml:space="preserve"> Шерсть (в физическом весе)</t>
  </si>
  <si>
    <t xml:space="preserve">  в том числе:</t>
  </si>
  <si>
    <t>в сельскохозяйственных предприятиях (включая подсобные хозяйства):</t>
  </si>
  <si>
    <t xml:space="preserve"> Овощи </t>
  </si>
  <si>
    <t xml:space="preserve"> Скот и птица (в живом весе)</t>
  </si>
  <si>
    <t xml:space="preserve"> Молоко</t>
  </si>
  <si>
    <t>в крестьянских (фермерских) хозяйствах:</t>
  </si>
  <si>
    <t xml:space="preserve">в хозяйствах населения: </t>
  </si>
  <si>
    <t xml:space="preserve"> Скот и птица  (в живом весе)</t>
  </si>
  <si>
    <t>Посевные площади во всех категориях хозяйств:*)</t>
  </si>
  <si>
    <t xml:space="preserve"> Посевная площадь – всего, из нее</t>
  </si>
  <si>
    <t xml:space="preserve"> Зерновые  культуры, в том числе</t>
  </si>
  <si>
    <t xml:space="preserve">                 озимые</t>
  </si>
  <si>
    <t xml:space="preserve"> Зернобобовые</t>
  </si>
  <si>
    <t xml:space="preserve"> Технические культуры – всего, в том числе</t>
  </si>
  <si>
    <t xml:space="preserve">          рапс</t>
  </si>
  <si>
    <t xml:space="preserve">          лен-долгунец</t>
  </si>
  <si>
    <t xml:space="preserve"> Кормовые культуры – всего</t>
  </si>
  <si>
    <t>Производство кормов в пересчете на кормовые единицы в сельскохозяйственных предприятиях</t>
  </si>
  <si>
    <t>Производство продукции звероводства</t>
  </si>
  <si>
    <t>Производство шкурок в звероводческих хозяйствах</t>
  </si>
  <si>
    <t xml:space="preserve">         Норки</t>
  </si>
  <si>
    <t xml:space="preserve">         Песца</t>
  </si>
  <si>
    <t xml:space="preserve">         Лисицы</t>
  </si>
  <si>
    <t xml:space="preserve">         Хоря</t>
  </si>
  <si>
    <t xml:space="preserve"> Крупный рогатый скот</t>
  </si>
  <si>
    <t xml:space="preserve">  в том числе: коровы</t>
  </si>
  <si>
    <t xml:space="preserve"> Свиньи</t>
  </si>
  <si>
    <t xml:space="preserve"> Овцы и козы</t>
  </si>
  <si>
    <t xml:space="preserve"> Птица всех возрастов</t>
  </si>
  <si>
    <t>-”-</t>
  </si>
  <si>
    <t>млн. руб.</t>
  </si>
  <si>
    <t>тыс.шт.</t>
  </si>
  <si>
    <t>га</t>
  </si>
  <si>
    <t>тыс.тонн корм.  ед.</t>
  </si>
  <si>
    <t>цн.к.ед.</t>
  </si>
  <si>
    <t>тыс.руб.</t>
  </si>
  <si>
    <t>тыс. шт.</t>
  </si>
  <si>
    <t>голов</t>
  </si>
  <si>
    <t xml:space="preserve"> Раздел «АГРОПРОМЫШЛЕННЫЙ КОМПЛЕКС»  </t>
  </si>
  <si>
    <r>
      <t>Валовая продукция сельского хозяйства</t>
    </r>
    <r>
      <rPr>
        <b/>
        <sz val="14"/>
        <rFont val="Times New Roman"/>
        <family val="1"/>
        <charset val="204"/>
      </rPr>
      <t>,</t>
    </r>
    <r>
      <rPr>
        <b/>
        <sz val="14"/>
        <rFont val="Times New Roman CYR"/>
      </rPr>
      <t xml:space="preserve"> всего                                                        (все категории хозяйств) </t>
    </r>
  </si>
  <si>
    <r>
      <t xml:space="preserve">     </t>
    </r>
    <r>
      <rPr>
        <sz val="14"/>
        <rFont val="Times New Roman CYR"/>
      </rPr>
      <t>в действующих ценах*</t>
    </r>
  </si>
  <si>
    <r>
      <t>Из общего объема валовой продукции продукция:</t>
    </r>
    <r>
      <rPr>
        <b/>
        <sz val="14"/>
        <rFont val="Times New Roman CYR"/>
      </rPr>
      <t xml:space="preserve">      </t>
    </r>
  </si>
  <si>
    <r>
      <t xml:space="preserve">сельскохозяйственных предприятий: </t>
    </r>
    <r>
      <rPr>
        <i/>
        <sz val="14"/>
        <rFont val="Times New Roman CYR"/>
        <charset val="204"/>
      </rPr>
      <t xml:space="preserve">               дефлятор (2019 год) - 104,0</t>
    </r>
  </si>
  <si>
    <r>
      <t xml:space="preserve">         </t>
    </r>
    <r>
      <rPr>
        <sz val="14"/>
        <rFont val="Times New Roman CYR"/>
      </rPr>
      <t xml:space="preserve"> к предыдущему  году</t>
    </r>
  </si>
  <si>
    <r>
      <t xml:space="preserve">крестьянских  (фермерских) хозяйств:             </t>
    </r>
    <r>
      <rPr>
        <i/>
        <sz val="14"/>
        <rFont val="Times New Roman CYR"/>
        <charset val="204"/>
      </rPr>
      <t>дефлятор (2019 год) - 107,0</t>
    </r>
  </si>
  <si>
    <r>
      <t xml:space="preserve">хозяйств населения:                                          </t>
    </r>
    <r>
      <rPr>
        <i/>
        <sz val="14"/>
        <rFont val="Times New Roman CYR"/>
        <charset val="204"/>
      </rPr>
      <t>дефлятор (2019 год) - 90,5</t>
    </r>
  </si>
  <si>
    <r>
      <t xml:space="preserve"> </t>
    </r>
    <r>
      <rPr>
        <sz val="14"/>
        <rFont val="Times New Roman CYR"/>
      </rPr>
      <t>Пашня в обработке (посев+пар)</t>
    </r>
  </si>
  <si>
    <t>Демография</t>
  </si>
  <si>
    <t>Раздел Труд</t>
  </si>
  <si>
    <t>Численность индивидуальных предпринимателей без образования юридического лица</t>
  </si>
  <si>
    <t>Численность индивидуальных предпринимателей без образования юридического лица, всего</t>
  </si>
  <si>
    <t>Количество зарегистрировавшихся самозанятых граждан</t>
  </si>
  <si>
    <t>Показатели по налогооблагаемой базе для исчисления налога, взимаемого в связи с применением упрощенной системы налогообложения</t>
  </si>
  <si>
    <t>Плательщики, объектом налогообложения которых является ДОХОД</t>
  </si>
  <si>
    <t>количество плательщиков</t>
  </si>
  <si>
    <t>сумма дохода</t>
  </si>
  <si>
    <t xml:space="preserve">Плательщики, объектом налогообложения которых является ДОХОД, 
уменьшенный на величину РАСХОДОВ                       
</t>
  </si>
  <si>
    <t>сумма дохода, уменьшенная на величину расходов</t>
  </si>
  <si>
    <t xml:space="preserve">Индивидуальные предприниматели, перешедшие на уплату единого сельскохозяйственного налога  </t>
  </si>
  <si>
    <t>Количество налогоплательщиков, всего</t>
  </si>
  <si>
    <t>ДОХОДЫ, уменьшенные на величину расходов, всего</t>
  </si>
  <si>
    <t>Сумма исчисленного налога, всего</t>
  </si>
  <si>
    <t>Показатели по налогооблагаемой базе для исчисления налога, взимаемого в связи с применением патентной системы налогообложения</t>
  </si>
  <si>
    <t>Услуги по обучению населения на курсах и по репетиторству</t>
  </si>
  <si>
    <t>руб.</t>
  </si>
  <si>
    <t>Количество ИП, получивших патент</t>
  </si>
  <si>
    <t>Количество патентов</t>
  </si>
  <si>
    <t>Налоговая база для исчисления налога</t>
  </si>
  <si>
    <t>Сумма налога</t>
  </si>
  <si>
    <t>2019 год факт</t>
  </si>
  <si>
    <t>Лесоводство и прочая лесохозяйственная деятельность</t>
  </si>
  <si>
    <t>Деятельность по устному и письменному переводу</t>
  </si>
  <si>
    <t>Оказание автотранспортных услуг по перевозке грузов автомобильным транспортом</t>
  </si>
  <si>
    <t>ИТОГО</t>
  </si>
  <si>
    <t>Оборот малых и средних предприятий, включая микропредприятия</t>
  </si>
  <si>
    <t>Оборот средних предприятий</t>
  </si>
  <si>
    <t xml:space="preserve">Оборот малых предприятий (включая микропредприятия)   </t>
  </si>
  <si>
    <t>Среднесписочная численность работников на предприятиях малого и среднего предпринимательства (включая микропредприятия) 
(без внешних совместителей)</t>
  </si>
  <si>
    <t>Среднесписочная численность работников на средних предприятиях</t>
  </si>
  <si>
    <t xml:space="preserve">Среднесписочная численность работников на малых предприятий (включая микропредприятия) </t>
  </si>
  <si>
    <t>тыс. чел.</t>
  </si>
  <si>
    <t>Количество малых и средних предприятий, включая микропредприятия (на конец года)</t>
  </si>
  <si>
    <t>Количество средних предприятий</t>
  </si>
  <si>
    <t xml:space="preserve">Количество малых предприятий (включая микропредприятия)                                         </t>
  </si>
  <si>
    <r>
      <t>Численность поголовья скота и птицы</t>
    </r>
    <r>
      <rPr>
        <b/>
        <sz val="14"/>
        <rFont val="Times New Roman CYR"/>
        <charset val="204"/>
      </rPr>
      <t xml:space="preserve"> на конец года</t>
    </r>
    <r>
      <rPr>
        <b/>
        <sz val="14"/>
        <rFont val="Times New Roman CYR"/>
      </rPr>
      <t xml:space="preserve"> во всех категориях хозяйств:</t>
    </r>
    <r>
      <rPr>
        <sz val="14"/>
        <rFont val="Times New Roman"/>
        <family val="1"/>
        <charset val="204"/>
      </rPr>
      <t xml:space="preserve">                                                             </t>
    </r>
  </si>
  <si>
    <t>Приложение</t>
  </si>
  <si>
    <t xml:space="preserve">к Постановлению </t>
  </si>
  <si>
    <t>Администрации Фировского района</t>
  </si>
  <si>
    <t>2020 год факт</t>
  </si>
  <si>
    <t>2021 год оценка</t>
  </si>
  <si>
    <t>2024 год прогноз</t>
  </si>
  <si>
    <t>моложе трудоспособного</t>
  </si>
  <si>
    <t>Прогноз социально- экономического развития муниципального образования Фировский район Тверской области
 на 2022 год и на плановый период до 2024 года</t>
  </si>
  <si>
    <r>
      <t>Объем инвестиций в основной капитал (без субъектов малого предпринимательства)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 ценах 2020 года</t>
    </r>
  </si>
  <si>
    <t>РАЗДЕЛ J: Деятельность в области информации и связи</t>
  </si>
  <si>
    <t>в 8 р.</t>
  </si>
  <si>
    <t>в 3 р.</t>
  </si>
  <si>
    <t>в 4,5р.</t>
  </si>
  <si>
    <t>Объем работ, выполненных по виду деятельности "Строительство" (без субъектов малого предпринимательства)
 в ценах 2020 года</t>
  </si>
  <si>
    <t>Темп роста ввода жилых домов</t>
  </si>
  <si>
    <t>x</t>
  </si>
  <si>
    <t>Х</t>
  </si>
  <si>
    <t>1 полугодие
2020 год факт</t>
  </si>
  <si>
    <t>Розничная торговля, осуществляемая через объекты стационарной торговой сети с площадью торгового зала не более 50 квадратных метов по каждому объекту организации торговли</t>
  </si>
  <si>
    <t>Розничная торговля, осуществляемая через объекты стационарной торговой сети, не имеющей торговых залов, а также через объекты нестационарной торговой сети</t>
  </si>
  <si>
    <t>Услуги общественного питания, оказываемые через объекты организации общественного питания с площадью зала обслуживания посетителей не более 50 квадратных метров по каждому объекту организации общественного питания</t>
  </si>
  <si>
    <t>Техническое обслуживание и ремонт автотранспортных средств, машин и оборудования</t>
  </si>
  <si>
    <t>Ремонт и техническое обслуживание бытовой радиоэлектронной аппаратуры, бытовых машин и бытовых приборов, часов, ремонт и изготовление металлоизделий</t>
  </si>
  <si>
    <t>Розничная торговля, осуществляемая через объекты стационарной торговой сети с площадью торгового зала свыше 50 квадратных метров, но не более 150 квадратных метров  по каждому объекту организации торговли</t>
  </si>
  <si>
    <t>Розничная торговля, осуществляемая через объекты стационарной торговой сети, имеющие торговые залы</t>
  </si>
  <si>
    <t>Ремонт, техническое обслуживание автотранспортных и мототранспортных средств, мотоциклов, машин и оборудования, мойка автотранспортных средств, полирование и предоставление аналогичных услуг</t>
  </si>
  <si>
    <t xml:space="preserve"> Услуги общественного питания, оказываемые через объекты организации общественного питания</t>
  </si>
  <si>
    <t>Ремонт электронной бытовой техники, бытовых приборов, часов, металлоизделий бытового и хозяйственного назначения, предметов и изделий из металла, изготовление готовых металлических изделий хозяйственного назначения по индивидуальному заказу населения.</t>
  </si>
  <si>
    <t>Оказание автотранспортных услуг по перевозке грузов автомобильным транспортом индивидуальными предпринимателями, имеющими на праве собственности или ином праве (пользования, владения и (или) распоряжения) транспортные средства, предназначенные для оказания таких услуг</t>
  </si>
  <si>
    <t>Услуги в сфере дошкольного образования и дополнительного образования детей и взрослых.</t>
  </si>
  <si>
    <t>Розничная торговля, осуществляемая через объекты стационарной торговой сети, не имеющие торговых залов, а также через объекты нестационарной торговой сети, за исключением торговли через торговые автоматы, развозной и разносной розничной торговли</t>
  </si>
  <si>
    <t>Прибыль</t>
  </si>
  <si>
    <r>
      <rPr>
        <sz val="14"/>
        <color theme="1"/>
        <rFont val="Times New Roman"/>
        <family val="1"/>
        <charset val="204"/>
      </rPr>
      <t xml:space="preserve">Начислено налога на прибыль </t>
    </r>
    <r>
      <rPr>
        <sz val="14"/>
        <rFont val="Times New Roman"/>
        <family val="1"/>
        <charset val="204"/>
      </rPr>
      <t xml:space="preserve">в консолидированный бюджет Тверской области по форме налоговой отчетности за 2020 год </t>
    </r>
  </si>
  <si>
    <t xml:space="preserve">Ставка налога на прибыль в консолидированный бюджет Тверской области в 2020 году                 </t>
  </si>
  <si>
    <t xml:space="preserve">Налогооблагаемая прибыль за 2020 год, определенная через начисленную сумму налога </t>
  </si>
  <si>
    <t>Налогооблагаемая прибыль по сельскохозяйственным товаропроизводителям за 2020 год (соответствует показателю формы 2 АПК, переданному в отдел отраслей производственной сферы)</t>
  </si>
  <si>
    <t xml:space="preserve">Налогооблагаемая прибыль по муниципальному образованию за 2020 год за минусом прибыли по сельскохозяйственным товаропроизводителям 
</t>
  </si>
  <si>
    <t xml:space="preserve">Удельный вес в общей сумме прибыли:                                                                                                                                                         </t>
  </si>
  <si>
    <t xml:space="preserve">а) «самостоятельных» налогоплательщиков;  </t>
  </si>
  <si>
    <t>б) филиалов юридических лиц.</t>
  </si>
  <si>
    <t>Налогооблагаемая прибыль «самостоятельных» налогоплательщиков муниципального образования за 2020 год  (стр. 5 * стр. 6а)</t>
  </si>
  <si>
    <t xml:space="preserve">Начислено налога на прибыль в консолидированный бюджет Тверской области по форме налоговой отчетности за январь-сентябрь 2020 года </t>
  </si>
  <si>
    <t xml:space="preserve">Налогооблагаемая прибыль филиалов юридических лиц за 2020 год  
</t>
  </si>
  <si>
    <t xml:space="preserve">Налогооблагаемая прибыль за январь-сентябрь 2020 года  </t>
  </si>
  <si>
    <t xml:space="preserve">Удельный вес налогооблагаемой прибыли за январь-сентябрь 2020 года в общей сумме прибыли в целом за 2020 год </t>
  </si>
  <si>
    <t>Определение налогооблагаемой прибыли по "самостоятельным" налогоплательщикам муниципального образования на период до 2024 года</t>
  </si>
  <si>
    <t>Производство пиломатериалов, в т.ч.:</t>
  </si>
  <si>
    <t>Лесозаготовки, в т.ч.:</t>
  </si>
  <si>
    <t>Итого налогооблагаемая прибыль по муниципальному образованию за январь-декабрь</t>
  </si>
  <si>
    <t>Итого налогооблагаемая прибыль по муниципальному образованию за январь-сентябрь</t>
  </si>
  <si>
    <t>Имущество</t>
  </si>
  <si>
    <t>Всего начислено налога на имущество организаций по форме налоговой отчетности № 1-НМ на 01.01.2021 года, в том числе:</t>
  </si>
  <si>
    <t>Всего начислено налога на имущество организаций за январь-сентябрь 2020 года по форме налоговой отчетности № 1-НМ на 01.10.2020 года</t>
  </si>
  <si>
    <t xml:space="preserve">     - начислено налога на имущество организаций в отношении имущества по ставке 2,2 %</t>
  </si>
  <si>
    <t xml:space="preserve">      - начислено налога на имущество организаций в отношении объектов недвижимого имущества, налоговая база для которых определяется как кадастровая стоимость </t>
  </si>
  <si>
    <t xml:space="preserve">     - начислено налога на имущество организаций в отношении железнодорожных путей общего пользования и сооружений, являющихся их неотъемлемой технологической частью, по ставке 1,6 % </t>
  </si>
  <si>
    <t>Всего стоимость налогооблагаемого имущества за 2020 год,  в том числе:</t>
  </si>
  <si>
    <t xml:space="preserve">     - стоимость налогооблагаемого имущества по ставке 2,2 % </t>
  </si>
  <si>
    <t xml:space="preserve">      - стоимость налогооблагаемого имущества в отношении объектов недвижимого имущества, налоговая база для которых определяется как кадастровая стоимость, по ставке 2,0 %</t>
  </si>
  <si>
    <t xml:space="preserve">   - стоимость налогооблагаемого имущества в отношении железнодорожных путей общего пользования и сооружений, являющихся их неотъемлемой технологической частью, по ставке 1,6 % </t>
  </si>
  <si>
    <t xml:space="preserve">Начислено налога на имущество организаций за 4 квартал 2020 года </t>
  </si>
  <si>
    <t xml:space="preserve">Удельный вес налога на имущество организаций за 4 квартал в общей сумме налога в целом за 2020 год </t>
  </si>
  <si>
    <t>Фонда оплаты труда наемных работников в организациях, у индивидуальных предпринимателей и физических лиц</t>
  </si>
  <si>
    <t xml:space="preserve">Среднесписочная численность работников для расчета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
</t>
  </si>
  <si>
    <t xml:space="preserve">Среднемесячный доход от трудовой деятельности
</t>
  </si>
  <si>
    <t xml:space="preserve">Среднесписочная численность работников </t>
  </si>
  <si>
    <t xml:space="preserve">Среднемесячный доход от трудовой деятельности </t>
  </si>
  <si>
    <t xml:space="preserve">Фонд оплаты труда наемных работников в организациях, у индивидуальных предпринимателей и физических лиц </t>
  </si>
  <si>
    <t>Инвестиции в основной капитал за счет всех источников финансирования (без субъектов малого предпринимательства и объмов инвестиций, не наблюдаемых прямыми статистическими методами)  в ценах 2020 года</t>
  </si>
  <si>
    <t>МУП "Великооктябрьские коммунальные услуги"</t>
  </si>
  <si>
    <t>МУП "Фировские коммунальные услуги"</t>
  </si>
  <si>
    <r>
      <t xml:space="preserve">от </t>
    </r>
    <r>
      <rPr>
        <u/>
        <sz val="12"/>
        <color indexed="8"/>
        <rFont val="Times New Roman"/>
        <family val="1"/>
        <charset val="204"/>
      </rPr>
      <t>27.10.2021</t>
    </r>
    <r>
      <rPr>
        <sz val="12"/>
        <color indexed="8"/>
        <rFont val="Times New Roman"/>
        <family val="1"/>
        <charset val="204"/>
      </rPr>
      <t xml:space="preserve"> № </t>
    </r>
    <r>
      <rPr>
        <u/>
        <sz val="12"/>
        <color indexed="8"/>
        <rFont val="Times New Roman"/>
        <family val="1"/>
        <charset val="204"/>
      </rPr>
      <t>87</t>
    </r>
  </si>
  <si>
    <t>2020 год оценка (факт)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</si>
</sst>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0.000"/>
    <numFmt numFmtId="165" formatCode="0.0"/>
    <numFmt numFmtId="166" formatCode="#,##0.000"/>
    <numFmt numFmtId="167" formatCode="#,##0;[Red]\-#,##0"/>
    <numFmt numFmtId="168" formatCode="#,##0.0;[Red]\-#,##0.0"/>
    <numFmt numFmtId="169" formatCode="#,##0.000;[Red]\-#,##0.000"/>
    <numFmt numFmtId="170" formatCode="_-* #,##0.0_р_._-;\-* #,##0.0_р_._-;_-* &quot;-&quot;??_р_._-;_-@_-"/>
    <numFmt numFmtId="171" formatCode="#,##0.0"/>
  </numFmts>
  <fonts count="2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</font>
    <font>
      <b/>
      <sz val="14"/>
      <name val="Times New Roman CYR"/>
    </font>
    <font>
      <sz val="14"/>
      <color indexed="12"/>
      <name val="Times New Roman"/>
      <family val="1"/>
      <charset val="204"/>
    </font>
    <font>
      <i/>
      <sz val="14"/>
      <name val="Times New Roman CYR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0" tint="-0.34998626667073579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25" fillId="0" borderId="0" applyFont="0" applyFill="0" applyBorder="0" applyAlignment="0" applyProtection="0"/>
  </cellStyleXfs>
  <cellXfs count="297">
    <xf numFmtId="0" fontId="0" fillId="0" borderId="0" xfId="0"/>
    <xf numFmtId="0" fontId="16" fillId="0" borderId="0" xfId="0" applyFont="1"/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6" fillId="0" borderId="0" xfId="0" applyFont="1" applyBorder="1"/>
    <xf numFmtId="0" fontId="19" fillId="0" borderId="0" xfId="0" applyFont="1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5" fillId="3" borderId="1" xfId="0" applyFont="1" applyFill="1" applyBorder="1" applyAlignment="1" applyProtection="1">
      <alignment vertical="top" wrapText="1"/>
    </xf>
    <xf numFmtId="0" fontId="5" fillId="3" borderId="1" xfId="0" applyFont="1" applyFill="1" applyBorder="1" applyAlignment="1" applyProtection="1">
      <alignment horizontal="left" vertical="center" wrapText="1" indent="2"/>
    </xf>
    <xf numFmtId="0" fontId="17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 indent="1"/>
    </xf>
    <xf numFmtId="0" fontId="1" fillId="0" borderId="3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4" fontId="2" fillId="0" borderId="1" xfId="0" applyNumberFormat="1" applyFont="1" applyBorder="1" applyAlignment="1" applyProtection="1">
      <alignment horizontal="center" vertical="top" wrapText="1"/>
      <protection hidden="1"/>
    </xf>
    <xf numFmtId="4" fontId="2" fillId="2" borderId="1" xfId="0" applyNumberFormat="1" applyFont="1" applyFill="1" applyBorder="1" applyAlignment="1" applyProtection="1">
      <alignment horizontal="center" vertical="top" wrapText="1"/>
      <protection hidden="1"/>
    </xf>
    <xf numFmtId="4" fontId="2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1" xfId="0" applyFont="1" applyBorder="1"/>
    <xf numFmtId="0" fontId="2" fillId="2" borderId="1" xfId="0" applyFont="1" applyFill="1" applyBorder="1"/>
    <xf numFmtId="0" fontId="2" fillId="0" borderId="3" xfId="0" applyFont="1" applyBorder="1" applyAlignment="1" applyProtection="1">
      <alignment vertical="top" wrapText="1"/>
      <protection locked="0"/>
    </xf>
    <xf numFmtId="166" fontId="2" fillId="0" borderId="1" xfId="0" applyNumberFormat="1" applyFont="1" applyBorder="1" applyAlignment="1" applyProtection="1">
      <alignment horizontal="center" vertical="top" wrapText="1"/>
      <protection hidden="1"/>
    </xf>
    <xf numFmtId="166" fontId="2" fillId="2" borderId="1" xfId="0" applyNumberFormat="1" applyFont="1" applyFill="1" applyBorder="1" applyAlignment="1" applyProtection="1">
      <alignment horizontal="center" vertical="top" wrapText="1"/>
      <protection hidden="1"/>
    </xf>
    <xf numFmtId="166" fontId="2" fillId="2" borderId="1" xfId="0" applyNumberFormat="1" applyFont="1" applyFill="1" applyBorder="1" applyAlignment="1" applyProtection="1">
      <alignment horizontal="center" vertical="top" wrapText="1"/>
      <protection locked="0"/>
    </xf>
    <xf numFmtId="4" fontId="2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2" fillId="2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vertical="top"/>
    </xf>
    <xf numFmtId="0" fontId="1" fillId="0" borderId="4" xfId="0" applyFont="1" applyBorder="1" applyAlignment="1" applyProtection="1">
      <alignment vertical="top" wrapText="1"/>
      <protection locked="0"/>
    </xf>
    <xf numFmtId="0" fontId="21" fillId="0" borderId="5" xfId="0" applyFont="1" applyBorder="1" applyAlignment="1">
      <alignment vertical="top" wrapText="1"/>
    </xf>
    <xf numFmtId="0" fontId="5" fillId="0" borderId="4" xfId="0" applyFont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top" wrapText="1"/>
      <protection locked="0"/>
    </xf>
    <xf numFmtId="0" fontId="1" fillId="0" borderId="3" xfId="0" applyFont="1" applyBorder="1" applyAlignment="1">
      <alignment vertical="top" wrapText="1"/>
    </xf>
    <xf numFmtId="0" fontId="5" fillId="0" borderId="1" xfId="0" applyFont="1" applyBorder="1" applyAlignment="1" applyProtection="1">
      <alignment horizontal="center" vertical="top" wrapText="1"/>
      <protection locked="0"/>
    </xf>
    <xf numFmtId="4" fontId="2" fillId="0" borderId="6" xfId="0" applyNumberFormat="1" applyFont="1" applyBorder="1" applyAlignment="1" applyProtection="1">
      <alignment horizontal="center" vertical="top" wrapText="1"/>
      <protection locked="0"/>
    </xf>
    <xf numFmtId="4" fontId="2" fillId="0" borderId="6" xfId="0" applyNumberFormat="1" applyFont="1" applyBorder="1" applyAlignment="1" applyProtection="1">
      <alignment horizontal="center" vertical="top" wrapText="1"/>
      <protection hidden="1"/>
    </xf>
    <xf numFmtId="0" fontId="2" fillId="0" borderId="6" xfId="0" applyFont="1" applyBorder="1" applyAlignment="1" applyProtection="1">
      <alignment horizontal="center" vertical="top" wrapText="1"/>
      <protection locked="0"/>
    </xf>
    <xf numFmtId="166" fontId="2" fillId="0" borderId="6" xfId="0" applyNumberFormat="1" applyFont="1" applyBorder="1" applyAlignment="1" applyProtection="1">
      <alignment horizontal="center" vertical="top" wrapText="1"/>
      <protection hidden="1"/>
    </xf>
    <xf numFmtId="166" fontId="2" fillId="0" borderId="1" xfId="0" applyNumberFormat="1" applyFont="1" applyBorder="1" applyAlignment="1">
      <alignment horizontal="center"/>
    </xf>
    <xf numFmtId="4" fontId="2" fillId="0" borderId="0" xfId="0" applyNumberFormat="1" applyFont="1" applyBorder="1" applyAlignment="1" applyProtection="1">
      <alignment horizontal="center" vertical="top" wrapText="1"/>
      <protection hidden="1"/>
    </xf>
    <xf numFmtId="166" fontId="2" fillId="0" borderId="7" xfId="0" applyNumberFormat="1" applyFont="1" applyBorder="1" applyAlignment="1" applyProtection="1">
      <alignment horizontal="center" vertical="top" wrapText="1"/>
      <protection hidden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166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166" fontId="2" fillId="0" borderId="8" xfId="0" applyNumberFormat="1" applyFont="1" applyBorder="1" applyAlignment="1">
      <alignment horizontal="center" vertical="top" wrapText="1"/>
    </xf>
    <xf numFmtId="164" fontId="2" fillId="0" borderId="1" xfId="0" applyNumberFormat="1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justify" wrapText="1"/>
    </xf>
    <xf numFmtId="0" fontId="5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horizontal="justify" vertical="top" wrapText="1"/>
    </xf>
    <xf numFmtId="0" fontId="12" fillId="0" borderId="0" xfId="0" applyFont="1"/>
    <xf numFmtId="0" fontId="1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0" fillId="4" borderId="1" xfId="0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 indent="1"/>
    </xf>
    <xf numFmtId="0" fontId="1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left" vertical="center" wrapText="1" indent="1"/>
    </xf>
    <xf numFmtId="0" fontId="2" fillId="5" borderId="1" xfId="0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 applyProtection="1">
      <alignment horizontal="left" vertical="center" wrapText="1" indent="1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5" borderId="6" xfId="0" applyFont="1" applyFill="1" applyBorder="1" applyAlignment="1" applyProtection="1">
      <alignment horizontal="left" vertical="center" wrapText="1" indent="1"/>
    </xf>
    <xf numFmtId="0" fontId="5" fillId="5" borderId="6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 indent="2"/>
    </xf>
    <xf numFmtId="0" fontId="5" fillId="5" borderId="1" xfId="0" applyFont="1" applyFill="1" applyBorder="1" applyAlignment="1" applyProtection="1">
      <alignment horizontal="left" vertical="center" wrapText="1" indent="2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 indent="1"/>
    </xf>
    <xf numFmtId="0" fontId="2" fillId="2" borderId="1" xfId="0" applyFont="1" applyFill="1" applyBorder="1" applyAlignment="1">
      <alignment horizontal="left" vertical="top" wrapText="1" indent="3"/>
    </xf>
    <xf numFmtId="0" fontId="2" fillId="4" borderId="0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16" fillId="4" borderId="0" xfId="0" applyFont="1" applyFill="1"/>
    <xf numFmtId="0" fontId="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21" fillId="0" borderId="1" xfId="0" applyFont="1" applyBorder="1"/>
    <xf numFmtId="0" fontId="16" fillId="0" borderId="1" xfId="0" applyFont="1" applyBorder="1"/>
    <xf numFmtId="0" fontId="18" fillId="0" borderId="1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6" xfId="0" applyFont="1" applyBorder="1"/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wrapText="1"/>
    </xf>
    <xf numFmtId="0" fontId="18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wrapText="1"/>
    </xf>
    <xf numFmtId="1" fontId="22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22" fillId="0" borderId="12" xfId="0" applyNumberFormat="1" applyFont="1" applyFill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5" fontId="22" fillId="0" borderId="1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20" fillId="4" borderId="1" xfId="0" applyFont="1" applyFill="1" applyBorder="1" applyAlignment="1">
      <alignment wrapText="1"/>
    </xf>
    <xf numFmtId="0" fontId="6" fillId="4" borderId="1" xfId="0" applyFont="1" applyFill="1" applyBorder="1" applyAlignment="1"/>
    <xf numFmtId="0" fontId="6" fillId="4" borderId="1" xfId="0" applyFont="1" applyFill="1" applyBorder="1" applyAlignment="1">
      <alignment wrapText="1"/>
    </xf>
    <xf numFmtId="0" fontId="20" fillId="4" borderId="1" xfId="0" applyFont="1" applyFill="1" applyBorder="1" applyAlignment="1">
      <alignment vertical="center"/>
    </xf>
    <xf numFmtId="0" fontId="20" fillId="4" borderId="1" xfId="0" applyFont="1" applyFill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3" fontId="26" fillId="2" borderId="1" xfId="0" applyNumberFormat="1" applyFont="1" applyFill="1" applyBorder="1" applyAlignment="1" applyProtection="1">
      <alignment horizontal="right"/>
      <protection locked="0"/>
    </xf>
    <xf numFmtId="3" fontId="26" fillId="2" borderId="3" xfId="0" applyNumberFormat="1" applyFont="1" applyFill="1" applyBorder="1" applyAlignment="1" applyProtection="1">
      <alignment horizontal="right"/>
      <protection locked="0"/>
    </xf>
    <xf numFmtId="0" fontId="26" fillId="2" borderId="1" xfId="0" applyFont="1" applyFill="1" applyBorder="1"/>
    <xf numFmtId="165" fontId="27" fillId="2" borderId="1" xfId="0" applyNumberFormat="1" applyFont="1" applyFill="1" applyBorder="1" applyAlignment="1">
      <alignment horizontal="right"/>
    </xf>
    <xf numFmtId="165" fontId="27" fillId="2" borderId="3" xfId="0" applyNumberFormat="1" applyFont="1" applyFill="1" applyBorder="1" applyAlignment="1">
      <alignment horizontal="right"/>
    </xf>
    <xf numFmtId="171" fontId="26" fillId="2" borderId="3" xfId="0" applyNumberFormat="1" applyFont="1" applyFill="1" applyBorder="1" applyAlignment="1" applyProtection="1">
      <alignment horizontal="right"/>
      <protection locked="0"/>
    </xf>
    <xf numFmtId="3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NumberFormat="1" applyFont="1" applyFill="1" applyBorder="1" applyAlignment="1" applyProtection="1">
      <alignment horizontal="center"/>
      <protection locked="0"/>
    </xf>
    <xf numFmtId="3" fontId="1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 applyProtection="1">
      <alignment horizontal="center"/>
      <protection locked="0"/>
    </xf>
    <xf numFmtId="3" fontId="2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/>
    </xf>
    <xf numFmtId="171" fontId="2" fillId="2" borderId="3" xfId="0" applyNumberFormat="1" applyFont="1" applyFill="1" applyBorder="1" applyAlignment="1" applyProtection="1">
      <alignment horizontal="center"/>
      <protection locked="0"/>
    </xf>
    <xf numFmtId="171" fontId="2" fillId="2" borderId="1" xfId="0" applyNumberFormat="1" applyFont="1" applyFill="1" applyBorder="1" applyAlignment="1" applyProtection="1">
      <alignment horizontal="center"/>
      <protection locked="0"/>
    </xf>
    <xf numFmtId="165" fontId="1" fillId="2" borderId="1" xfId="0" applyNumberFormat="1" applyFont="1" applyFill="1" applyBorder="1" applyAlignment="1">
      <alignment horizontal="center"/>
    </xf>
    <xf numFmtId="165" fontId="1" fillId="2" borderId="6" xfId="0" applyNumberFormat="1" applyFont="1" applyFill="1" applyBorder="1" applyAlignment="1">
      <alignment horizontal="center"/>
    </xf>
    <xf numFmtId="170" fontId="1" fillId="2" borderId="6" xfId="1" applyNumberFormat="1" applyFont="1" applyFill="1" applyBorder="1" applyAlignment="1">
      <alignment horizontal="center"/>
    </xf>
    <xf numFmtId="170" fontId="1" fillId="2" borderId="4" xfId="1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2" fillId="2" borderId="3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171" fontId="1" fillId="0" borderId="1" xfId="0" applyNumberFormat="1" applyFont="1" applyFill="1" applyBorder="1" applyAlignment="1" applyProtection="1">
      <alignment horizontal="center"/>
      <protection locked="0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2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justify" vertical="top" wrapText="1"/>
    </xf>
    <xf numFmtId="0" fontId="6" fillId="4" borderId="1" xfId="0" applyFont="1" applyFill="1" applyBorder="1" applyAlignment="1">
      <alignment horizontal="justify" vertical="top" wrapText="1"/>
    </xf>
    <xf numFmtId="0" fontId="2" fillId="4" borderId="3" xfId="0" applyFont="1" applyFill="1" applyBorder="1" applyAlignment="1">
      <alignment horizontal="center" wrapText="1"/>
    </xf>
    <xf numFmtId="166" fontId="2" fillId="4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166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3" fontId="2" fillId="6" borderId="1" xfId="0" applyNumberFormat="1" applyFont="1" applyFill="1" applyBorder="1" applyAlignment="1">
      <alignment horizontal="center"/>
    </xf>
    <xf numFmtId="171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center" wrapText="1"/>
    </xf>
    <xf numFmtId="166" fontId="2" fillId="4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justify" vertical="center" wrapText="1"/>
    </xf>
    <xf numFmtId="171" fontId="2" fillId="2" borderId="1" xfId="0" applyNumberFormat="1" applyFont="1" applyFill="1" applyBorder="1" applyAlignment="1" applyProtection="1">
      <alignment horizontal="center" vertical="top" wrapText="1"/>
      <protection locked="0"/>
    </xf>
    <xf numFmtId="171" fontId="2" fillId="2" borderId="1" xfId="0" applyNumberFormat="1" applyFont="1" applyFill="1" applyBorder="1" applyAlignment="1">
      <alignment horizontal="center" vertical="top"/>
    </xf>
    <xf numFmtId="3" fontId="2" fillId="2" borderId="1" xfId="0" applyNumberFormat="1" applyFont="1" applyFill="1" applyBorder="1" applyAlignment="1" applyProtection="1">
      <alignment horizontal="center" vertical="top" wrapText="1"/>
      <protection locked="0"/>
    </xf>
    <xf numFmtId="3" fontId="2" fillId="2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 applyProtection="1">
      <alignment horizontal="center" wrapText="1"/>
      <protection locked="0"/>
    </xf>
    <xf numFmtId="166" fontId="2" fillId="2" borderId="1" xfId="0" applyNumberFormat="1" applyFont="1" applyFill="1" applyBorder="1" applyAlignment="1">
      <alignment horizontal="center"/>
    </xf>
    <xf numFmtId="166" fontId="2" fillId="0" borderId="1" xfId="0" applyNumberFormat="1" applyFont="1" applyBorder="1" applyAlignment="1" applyProtection="1">
      <alignment horizontal="center" wrapText="1"/>
      <protection hidden="1"/>
    </xf>
    <xf numFmtId="4" fontId="2" fillId="0" borderId="1" xfId="0" applyNumberFormat="1" applyFont="1" applyBorder="1" applyAlignment="1" applyProtection="1">
      <alignment horizontal="center" wrapText="1"/>
      <protection locked="0"/>
    </xf>
    <xf numFmtId="3" fontId="2" fillId="0" borderId="1" xfId="0" applyNumberFormat="1" applyFont="1" applyBorder="1" applyAlignment="1" applyProtection="1">
      <alignment horizontal="center" vertical="top" wrapText="1"/>
      <protection locked="0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3" fontId="2" fillId="0" borderId="1" xfId="0" applyNumberFormat="1" applyFont="1" applyBorder="1" applyAlignment="1">
      <alignment horizontal="center" vertical="center"/>
    </xf>
    <xf numFmtId="0" fontId="21" fillId="0" borderId="19" xfId="0" applyFont="1" applyBorder="1" applyAlignment="1">
      <alignment vertical="top" wrapText="1"/>
    </xf>
    <xf numFmtId="0" fontId="17" fillId="0" borderId="19" xfId="0" applyFont="1" applyBorder="1" applyAlignment="1">
      <alignment vertical="top" wrapText="1"/>
    </xf>
    <xf numFmtId="0" fontId="17" fillId="0" borderId="6" xfId="0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3" fontId="2" fillId="0" borderId="7" xfId="0" applyNumberFormat="1" applyFont="1" applyBorder="1" applyAlignment="1" applyProtection="1">
      <alignment horizontal="center" vertical="top" wrapText="1"/>
      <protection hidden="1"/>
    </xf>
    <xf numFmtId="3" fontId="2" fillId="0" borderId="6" xfId="0" applyNumberFormat="1" applyFont="1" applyBorder="1" applyAlignment="1" applyProtection="1">
      <alignment horizontal="center" vertical="top" wrapText="1"/>
      <protection hidden="1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justify"/>
    </xf>
    <xf numFmtId="168" fontId="3" fillId="0" borderId="9" xfId="0" applyNumberFormat="1" applyFont="1" applyFill="1" applyBorder="1" applyAlignment="1">
      <alignment horizontal="center" vertical="center" wrapText="1"/>
    </xf>
    <xf numFmtId="169" fontId="3" fillId="0" borderId="9" xfId="0" applyNumberFormat="1" applyFont="1" applyFill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 wrapText="1"/>
    </xf>
    <xf numFmtId="167" fontId="10" fillId="0" borderId="9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4" fillId="0" borderId="9" xfId="0" applyNumberFormat="1" applyFont="1" applyFill="1" applyBorder="1" applyAlignment="1">
      <alignment horizontal="center" vertical="center" wrapText="1"/>
    </xf>
    <xf numFmtId="168" fontId="2" fillId="0" borderId="9" xfId="0" applyNumberFormat="1" applyFont="1" applyFill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10" fillId="0" borderId="9" xfId="0" applyNumberFormat="1" applyFont="1" applyFill="1" applyBorder="1" applyAlignment="1">
      <alignment horizontal="center" vertical="center" wrapText="1"/>
    </xf>
    <xf numFmtId="168" fontId="10" fillId="0" borderId="9" xfId="0" applyNumberFormat="1" applyFont="1" applyBorder="1" applyAlignment="1">
      <alignment horizontal="center" vertical="center" wrapText="1"/>
    </xf>
    <xf numFmtId="167" fontId="3" fillId="0" borderId="9" xfId="0" applyNumberFormat="1" applyFont="1" applyBorder="1" applyAlignment="1">
      <alignment horizontal="center" vertical="center" wrapText="1"/>
    </xf>
    <xf numFmtId="167" fontId="2" fillId="0" borderId="9" xfId="0" applyNumberFormat="1" applyFont="1" applyFill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167" fontId="2" fillId="0" borderId="2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167" fontId="10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/>
    <xf numFmtId="0" fontId="18" fillId="4" borderId="3" xfId="0" applyFont="1" applyFill="1" applyBorder="1" applyAlignment="1">
      <alignment horizontal="center" wrapText="1"/>
    </xf>
    <xf numFmtId="0" fontId="18" fillId="4" borderId="2" xfId="0" applyFont="1" applyFill="1" applyBorder="1" applyAlignment="1">
      <alignment horizontal="center" wrapText="1"/>
    </xf>
    <xf numFmtId="0" fontId="18" fillId="4" borderId="8" xfId="0" applyFont="1" applyFill="1" applyBorder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18" fillId="0" borderId="17" xfId="0" applyFont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justify" vertical="center" wrapText="1"/>
    </xf>
    <xf numFmtId="0" fontId="9" fillId="0" borderId="18" xfId="0" applyFont="1" applyBorder="1" applyAlignment="1">
      <alignment horizontal="justify" vertical="center" wrapText="1"/>
    </xf>
    <xf numFmtId="0" fontId="23" fillId="0" borderId="0" xfId="0" applyFont="1" applyAlignment="1">
      <alignment horizontal="left" wrapText="1"/>
    </xf>
    <xf numFmtId="0" fontId="23" fillId="2" borderId="0" xfId="0" applyFont="1" applyFill="1" applyAlignment="1">
      <alignment horizontal="left" wrapText="1"/>
    </xf>
    <xf numFmtId="0" fontId="20" fillId="0" borderId="16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/>
    <xf numFmtId="0" fontId="2" fillId="0" borderId="17" xfId="0" applyFont="1" applyBorder="1" applyAlignment="1">
      <alignment horizontal="center"/>
    </xf>
    <xf numFmtId="0" fontId="18" fillId="4" borderId="3" xfId="0" applyFont="1" applyFill="1" applyBorder="1" applyAlignment="1">
      <alignment horizontal="left" wrapText="1"/>
    </xf>
    <xf numFmtId="0" fontId="18" fillId="4" borderId="2" xfId="0" applyFont="1" applyFill="1" applyBorder="1" applyAlignment="1">
      <alignment horizontal="left" wrapText="1"/>
    </xf>
    <xf numFmtId="0" fontId="18" fillId="4" borderId="8" xfId="0" applyFont="1" applyFill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58"/>
  <sheetViews>
    <sheetView tabSelected="1" view="pageBreakPreview" topLeftCell="A528" zoomScale="80" zoomScaleNormal="70" zoomScaleSheetLayoutView="80" workbookViewId="0">
      <selection activeCell="B443" sqref="B443"/>
    </sheetView>
  </sheetViews>
  <sheetFormatPr defaultColWidth="15.28515625" defaultRowHeight="18.75" x14ac:dyDescent="0.3"/>
  <cols>
    <col min="1" max="1" width="5.140625" style="1" customWidth="1"/>
    <col min="2" max="2" width="80.140625" style="1" customWidth="1"/>
    <col min="3" max="3" width="24.85546875" style="1" customWidth="1"/>
    <col min="4" max="5" width="24.85546875" style="1" hidden="1" customWidth="1"/>
    <col min="6" max="10" width="25.7109375" style="1" customWidth="1"/>
    <col min="11" max="11" width="22.140625" style="1" customWidth="1"/>
    <col min="12" max="16384" width="15.28515625" style="1"/>
  </cols>
  <sheetData>
    <row r="1" spans="2:12" ht="16.5" customHeight="1" x14ac:dyDescent="0.3">
      <c r="B1" s="159"/>
      <c r="C1" s="159"/>
      <c r="D1" s="159"/>
      <c r="E1" s="159"/>
      <c r="F1" s="159"/>
      <c r="G1" s="159"/>
      <c r="H1" s="159"/>
      <c r="I1" s="161"/>
      <c r="J1" s="287" t="s">
        <v>269</v>
      </c>
      <c r="K1" s="287"/>
    </row>
    <row r="2" spans="2:12" ht="16.5" customHeight="1" x14ac:dyDescent="0.3">
      <c r="B2" s="153"/>
      <c r="C2" s="153"/>
      <c r="D2" s="153"/>
      <c r="E2" s="153"/>
      <c r="F2" s="153"/>
      <c r="G2" s="153"/>
      <c r="H2" s="153"/>
      <c r="I2" s="161"/>
      <c r="J2" s="287" t="s">
        <v>270</v>
      </c>
      <c r="K2" s="287"/>
    </row>
    <row r="3" spans="2:12" ht="16.5" customHeight="1" x14ac:dyDescent="0.3">
      <c r="B3" s="153"/>
      <c r="C3" s="153"/>
      <c r="D3" s="153"/>
      <c r="E3" s="153"/>
      <c r="F3" s="153"/>
      <c r="G3" s="153"/>
      <c r="H3" s="153"/>
      <c r="I3" s="161"/>
      <c r="J3" s="287" t="s">
        <v>271</v>
      </c>
      <c r="K3" s="287"/>
    </row>
    <row r="4" spans="2:12" ht="16.5" customHeight="1" x14ac:dyDescent="0.3">
      <c r="B4" s="153"/>
      <c r="C4" s="153"/>
      <c r="D4" s="153"/>
      <c r="E4" s="153"/>
      <c r="F4" s="153"/>
      <c r="G4" s="153"/>
      <c r="H4" s="153"/>
      <c r="I4" s="161"/>
      <c r="J4" s="288" t="s">
        <v>340</v>
      </c>
      <c r="K4" s="288"/>
    </row>
    <row r="5" spans="2:12" ht="16.5" customHeight="1" x14ac:dyDescent="0.3">
      <c r="B5" s="153"/>
      <c r="C5" s="153"/>
      <c r="D5" s="153"/>
      <c r="E5" s="153"/>
      <c r="F5" s="153"/>
      <c r="G5" s="153"/>
      <c r="H5" s="153"/>
      <c r="I5" s="160"/>
      <c r="J5" s="160"/>
      <c r="K5" s="160"/>
    </row>
    <row r="6" spans="2:12" ht="50.25" customHeight="1" x14ac:dyDescent="0.3">
      <c r="B6" s="269" t="s">
        <v>276</v>
      </c>
      <c r="C6" s="269"/>
      <c r="D6" s="269"/>
      <c r="E6" s="269"/>
      <c r="F6" s="269"/>
      <c r="G6" s="269"/>
      <c r="H6" s="269"/>
      <c r="I6" s="269"/>
      <c r="J6" s="269"/>
      <c r="K6" s="269"/>
    </row>
    <row r="7" spans="2:12" ht="24.75" customHeight="1" x14ac:dyDescent="0.3">
      <c r="B7" s="274"/>
      <c r="C7" s="274"/>
      <c r="D7" s="274"/>
      <c r="E7" s="274"/>
      <c r="F7" s="274"/>
      <c r="G7" s="274"/>
      <c r="H7" s="274"/>
      <c r="I7" s="274"/>
      <c r="J7" s="274"/>
      <c r="K7" s="274"/>
    </row>
    <row r="8" spans="2:12" ht="37.5" x14ac:dyDescent="0.3">
      <c r="B8" s="15" t="s">
        <v>1</v>
      </c>
      <c r="C8" s="16" t="s">
        <v>2</v>
      </c>
      <c r="D8" s="16" t="s">
        <v>25</v>
      </c>
      <c r="E8" s="16" t="s">
        <v>24</v>
      </c>
      <c r="F8" s="16" t="s">
        <v>253</v>
      </c>
      <c r="G8" s="16" t="s">
        <v>272</v>
      </c>
      <c r="H8" s="16" t="s">
        <v>273</v>
      </c>
      <c r="I8" s="16" t="s">
        <v>17</v>
      </c>
      <c r="J8" s="16" t="s">
        <v>21</v>
      </c>
      <c r="K8" s="16" t="s">
        <v>274</v>
      </c>
    </row>
    <row r="9" spans="2:12" x14ac:dyDescent="0.3">
      <c r="B9" s="2">
        <v>1</v>
      </c>
      <c r="C9" s="3">
        <v>2</v>
      </c>
      <c r="D9" s="2">
        <v>3</v>
      </c>
      <c r="E9" s="3">
        <v>4</v>
      </c>
      <c r="F9" s="2">
        <v>5</v>
      </c>
      <c r="G9" s="3">
        <v>6</v>
      </c>
      <c r="H9" s="2">
        <v>7</v>
      </c>
      <c r="I9" s="3">
        <v>8</v>
      </c>
      <c r="J9" s="2">
        <v>9</v>
      </c>
      <c r="K9" s="3">
        <v>10</v>
      </c>
      <c r="L9" s="23"/>
    </row>
    <row r="10" spans="2:12" ht="19.5" x14ac:dyDescent="0.3">
      <c r="B10" s="103" t="s">
        <v>231</v>
      </c>
      <c r="C10" s="104"/>
      <c r="D10" s="105"/>
      <c r="E10" s="104"/>
      <c r="F10" s="105"/>
      <c r="G10" s="104"/>
      <c r="H10" s="105"/>
      <c r="I10" s="104"/>
      <c r="J10" s="105"/>
      <c r="K10" s="104"/>
      <c r="L10" s="23"/>
    </row>
    <row r="11" spans="2:12" x14ac:dyDescent="0.3">
      <c r="B11" s="4" t="s">
        <v>0</v>
      </c>
      <c r="C11" s="14" t="s">
        <v>10</v>
      </c>
      <c r="D11" s="14"/>
      <c r="E11" s="14"/>
      <c r="F11" s="2">
        <v>7662</v>
      </c>
      <c r="G11" s="2">
        <v>7372</v>
      </c>
      <c r="H11" s="2">
        <v>7136</v>
      </c>
      <c r="I11" s="2">
        <v>6893</v>
      </c>
      <c r="J11" s="2">
        <v>6672</v>
      </c>
      <c r="K11" s="2">
        <v>6445</v>
      </c>
      <c r="L11" s="24">
        <f>K11+K23-K24+K26-K27</f>
        <v>6226</v>
      </c>
    </row>
    <row r="12" spans="2:12" ht="38.25" customHeight="1" x14ac:dyDescent="0.3">
      <c r="B12" s="12" t="s">
        <v>9</v>
      </c>
      <c r="C12" s="3" t="s">
        <v>8</v>
      </c>
      <c r="D12" s="3"/>
      <c r="E12" s="3"/>
      <c r="F12" s="17">
        <v>97.2</v>
      </c>
      <c r="G12" s="19">
        <f>G11/F11*100</f>
        <v>96.215087444531449</v>
      </c>
      <c r="H12" s="19">
        <f>H11/G11*100</f>
        <v>96.79869777536625</v>
      </c>
      <c r="I12" s="19">
        <f>I11/H11*100</f>
        <v>96.594730941704029</v>
      </c>
      <c r="J12" s="19">
        <f>J11/I11*100</f>
        <v>96.793848832148555</v>
      </c>
      <c r="K12" s="19">
        <f>K11/J11*100</f>
        <v>96.59772182254197</v>
      </c>
      <c r="L12" s="25">
        <f t="shared" ref="L12" si="0">L11/K11*100</f>
        <v>96.602017067494188</v>
      </c>
    </row>
    <row r="13" spans="2:12" x14ac:dyDescent="0.3">
      <c r="B13" s="4" t="s">
        <v>3</v>
      </c>
      <c r="C13" s="14" t="s">
        <v>10</v>
      </c>
      <c r="D13" s="14"/>
      <c r="E13" s="14"/>
      <c r="F13" s="21">
        <f t="shared" ref="F13:K13" si="1">F15+F17</f>
        <v>7518</v>
      </c>
      <c r="G13" s="21">
        <f t="shared" si="1"/>
        <v>7254</v>
      </c>
      <c r="H13" s="21">
        <f t="shared" si="1"/>
        <v>7015</v>
      </c>
      <c r="I13" s="21">
        <f t="shared" si="1"/>
        <v>6783</v>
      </c>
      <c r="J13" s="21">
        <f t="shared" si="1"/>
        <v>6559</v>
      </c>
      <c r="K13" s="21">
        <f t="shared" si="1"/>
        <v>6342</v>
      </c>
    </row>
    <row r="14" spans="2:12" ht="34.5" customHeight="1" x14ac:dyDescent="0.3">
      <c r="B14" s="12" t="s">
        <v>9</v>
      </c>
      <c r="C14" s="3" t="s">
        <v>8</v>
      </c>
      <c r="D14" s="3"/>
      <c r="E14" s="3"/>
      <c r="F14" s="21">
        <v>97.1</v>
      </c>
      <c r="G14" s="22">
        <f>G13/F13*100</f>
        <v>96.488427773343972</v>
      </c>
      <c r="H14" s="22">
        <f>H13/G13*100</f>
        <v>96.705266060104762</v>
      </c>
      <c r="I14" s="22">
        <f>I13/H13*100</f>
        <v>96.692801140413394</v>
      </c>
      <c r="J14" s="22">
        <f>J13/I13*100</f>
        <v>96.697626418988648</v>
      </c>
      <c r="K14" s="22">
        <f>K13/J13*100</f>
        <v>96.691568836712918</v>
      </c>
    </row>
    <row r="15" spans="2:12" ht="34.5" customHeight="1" x14ac:dyDescent="0.3">
      <c r="B15" s="4" t="s">
        <v>6</v>
      </c>
      <c r="C15" s="14" t="s">
        <v>10</v>
      </c>
      <c r="D15" s="14"/>
      <c r="E15" s="14"/>
      <c r="F15" s="162">
        <v>3789</v>
      </c>
      <c r="G15" s="162">
        <v>3689</v>
      </c>
      <c r="H15" s="162">
        <v>3604</v>
      </c>
      <c r="I15" s="162">
        <v>3520</v>
      </c>
      <c r="J15" s="162">
        <v>3439</v>
      </c>
      <c r="K15" s="162">
        <v>3359</v>
      </c>
    </row>
    <row r="16" spans="2:12" ht="33.75" customHeight="1" x14ac:dyDescent="0.3">
      <c r="B16" s="13" t="s">
        <v>9</v>
      </c>
      <c r="C16" s="3" t="s">
        <v>8</v>
      </c>
      <c r="D16" s="3"/>
      <c r="E16" s="3"/>
      <c r="F16" s="21">
        <v>97.1</v>
      </c>
      <c r="G16" s="22">
        <f>G15/F15*100</f>
        <v>97.360781208762205</v>
      </c>
      <c r="H16" s="22">
        <f>H15/G15*100</f>
        <v>97.695852534562206</v>
      </c>
      <c r="I16" s="22">
        <f>I15/H15*100</f>
        <v>97.669256381797993</v>
      </c>
      <c r="J16" s="22">
        <f>J15/I15*100</f>
        <v>97.698863636363626</v>
      </c>
      <c r="K16" s="22">
        <f>K15/J15*100</f>
        <v>97.673742366967147</v>
      </c>
    </row>
    <row r="17" spans="2:11" ht="36" customHeight="1" x14ac:dyDescent="0.3">
      <c r="B17" s="5" t="s">
        <v>7</v>
      </c>
      <c r="C17" s="14" t="s">
        <v>10</v>
      </c>
      <c r="D17" s="14"/>
      <c r="E17" s="14"/>
      <c r="F17" s="162">
        <v>3729</v>
      </c>
      <c r="G17" s="162">
        <v>3565</v>
      </c>
      <c r="H17" s="162">
        <v>3411</v>
      </c>
      <c r="I17" s="162">
        <v>3263</v>
      </c>
      <c r="J17" s="162">
        <v>3120</v>
      </c>
      <c r="K17" s="162">
        <v>2983</v>
      </c>
    </row>
    <row r="18" spans="2:11" ht="39.75" customHeight="1" x14ac:dyDescent="0.3">
      <c r="B18" s="12" t="s">
        <v>9</v>
      </c>
      <c r="C18" s="3" t="s">
        <v>8</v>
      </c>
      <c r="D18" s="3"/>
      <c r="E18" s="3"/>
      <c r="F18" s="21">
        <v>96.3</v>
      </c>
      <c r="G18" s="22">
        <f>G17/F17*100</f>
        <v>95.60203807991418</v>
      </c>
      <c r="H18" s="22">
        <f>H17/G17*100</f>
        <v>95.68022440392707</v>
      </c>
      <c r="I18" s="22">
        <f>I17/H17*100</f>
        <v>95.661096452653183</v>
      </c>
      <c r="J18" s="22">
        <f>J17/I17*100</f>
        <v>95.617529880478088</v>
      </c>
      <c r="K18" s="22">
        <f>K17/J17*100</f>
        <v>95.608974358974365</v>
      </c>
    </row>
    <row r="19" spans="2:11" ht="25.5" customHeight="1" x14ac:dyDescent="0.3">
      <c r="B19" s="4" t="s">
        <v>20</v>
      </c>
      <c r="C19" s="3"/>
      <c r="D19" s="3"/>
      <c r="E19" s="3"/>
      <c r="F19" s="21">
        <f t="shared" ref="F19:K19" si="2">F13</f>
        <v>7518</v>
      </c>
      <c r="G19" s="21">
        <f t="shared" si="2"/>
        <v>7254</v>
      </c>
      <c r="H19" s="21">
        <f t="shared" si="2"/>
        <v>7015</v>
      </c>
      <c r="I19" s="21">
        <f t="shared" si="2"/>
        <v>6783</v>
      </c>
      <c r="J19" s="21">
        <f t="shared" si="2"/>
        <v>6559</v>
      </c>
      <c r="K19" s="21">
        <f t="shared" si="2"/>
        <v>6342</v>
      </c>
    </row>
    <row r="20" spans="2:11" ht="21" customHeight="1" x14ac:dyDescent="0.3">
      <c r="B20" s="4" t="s">
        <v>275</v>
      </c>
      <c r="C20" s="3" t="s">
        <v>10</v>
      </c>
      <c r="D20" s="3"/>
      <c r="E20" s="3"/>
      <c r="F20" s="21">
        <v>1262</v>
      </c>
      <c r="G20" s="26">
        <v>1208</v>
      </c>
      <c r="H20" s="21">
        <v>1167</v>
      </c>
      <c r="I20" s="26">
        <v>1127</v>
      </c>
      <c r="J20" s="21">
        <v>1089</v>
      </c>
      <c r="K20" s="21">
        <v>1052</v>
      </c>
    </row>
    <row r="21" spans="2:11" ht="21" customHeight="1" x14ac:dyDescent="0.3">
      <c r="B21" s="5" t="s">
        <v>18</v>
      </c>
      <c r="C21" s="14" t="s">
        <v>10</v>
      </c>
      <c r="D21" s="14"/>
      <c r="E21" s="14"/>
      <c r="F21" s="21">
        <v>3677</v>
      </c>
      <c r="G21" s="26">
        <v>3563</v>
      </c>
      <c r="H21" s="21">
        <v>3438</v>
      </c>
      <c r="I21" s="26">
        <v>3318</v>
      </c>
      <c r="J21" s="21">
        <v>3203</v>
      </c>
      <c r="K21" s="21">
        <v>3091</v>
      </c>
    </row>
    <row r="22" spans="2:11" ht="21" customHeight="1" x14ac:dyDescent="0.3">
      <c r="B22" s="5" t="s">
        <v>19</v>
      </c>
      <c r="C22" s="14" t="s">
        <v>10</v>
      </c>
      <c r="D22" s="14"/>
      <c r="E22" s="14"/>
      <c r="F22" s="21">
        <v>2579</v>
      </c>
      <c r="G22" s="26">
        <v>2483</v>
      </c>
      <c r="H22" s="21">
        <v>2396</v>
      </c>
      <c r="I22" s="26">
        <v>2312</v>
      </c>
      <c r="J22" s="21">
        <v>2231</v>
      </c>
      <c r="K22" s="21">
        <v>2154</v>
      </c>
    </row>
    <row r="23" spans="2:11" ht="21" customHeight="1" x14ac:dyDescent="0.3">
      <c r="B23" s="4" t="s">
        <v>11</v>
      </c>
      <c r="C23" s="14" t="s">
        <v>10</v>
      </c>
      <c r="D23" s="14"/>
      <c r="E23" s="14"/>
      <c r="F23" s="17">
        <v>56</v>
      </c>
      <c r="G23" s="18">
        <v>55</v>
      </c>
      <c r="H23" s="17">
        <v>55</v>
      </c>
      <c r="I23" s="18">
        <v>56</v>
      </c>
      <c r="J23" s="17">
        <v>57</v>
      </c>
      <c r="K23" s="17">
        <v>58</v>
      </c>
    </row>
    <row r="24" spans="2:11" ht="21" customHeight="1" x14ac:dyDescent="0.3">
      <c r="B24" s="4" t="s">
        <v>12</v>
      </c>
      <c r="C24" s="14" t="s">
        <v>10</v>
      </c>
      <c r="D24" s="14"/>
      <c r="E24" s="14"/>
      <c r="F24" s="17">
        <v>172</v>
      </c>
      <c r="G24" s="18">
        <v>189</v>
      </c>
      <c r="H24" s="17">
        <v>190</v>
      </c>
      <c r="I24" s="18">
        <v>188</v>
      </c>
      <c r="J24" s="17">
        <v>186</v>
      </c>
      <c r="K24" s="17">
        <v>184</v>
      </c>
    </row>
    <row r="25" spans="2:11" ht="21" customHeight="1" x14ac:dyDescent="0.3">
      <c r="B25" s="4" t="s">
        <v>14</v>
      </c>
      <c r="C25" s="14" t="s">
        <v>10</v>
      </c>
      <c r="D25" s="14"/>
      <c r="E25" s="14"/>
      <c r="F25" s="17">
        <f t="shared" ref="F25:K25" si="3">F23-F24</f>
        <v>-116</v>
      </c>
      <c r="G25" s="17">
        <f t="shared" si="3"/>
        <v>-134</v>
      </c>
      <c r="H25" s="17">
        <f t="shared" si="3"/>
        <v>-135</v>
      </c>
      <c r="I25" s="17">
        <f t="shared" si="3"/>
        <v>-132</v>
      </c>
      <c r="J25" s="17">
        <f t="shared" si="3"/>
        <v>-129</v>
      </c>
      <c r="K25" s="17">
        <f t="shared" si="3"/>
        <v>-126</v>
      </c>
    </row>
    <row r="26" spans="2:11" ht="21" customHeight="1" x14ac:dyDescent="0.3">
      <c r="B26" s="4" t="s">
        <v>15</v>
      </c>
      <c r="C26" s="14" t="s">
        <v>10</v>
      </c>
      <c r="D26" s="14"/>
      <c r="E26" s="14"/>
      <c r="F26" s="17">
        <v>165</v>
      </c>
      <c r="G26" s="18">
        <v>161</v>
      </c>
      <c r="H26" s="17">
        <v>150</v>
      </c>
      <c r="I26" s="18">
        <v>153</v>
      </c>
      <c r="J26" s="17">
        <v>156</v>
      </c>
      <c r="K26" s="17">
        <v>159</v>
      </c>
    </row>
    <row r="27" spans="2:11" ht="21" customHeight="1" x14ac:dyDescent="0.3">
      <c r="B27" s="4" t="s">
        <v>16</v>
      </c>
      <c r="C27" s="14" t="s">
        <v>10</v>
      </c>
      <c r="D27" s="14"/>
      <c r="E27" s="14"/>
      <c r="F27" s="17">
        <v>339</v>
      </c>
      <c r="G27" s="18">
        <v>263</v>
      </c>
      <c r="H27" s="17">
        <v>258</v>
      </c>
      <c r="I27" s="18">
        <v>242</v>
      </c>
      <c r="J27" s="17">
        <v>254</v>
      </c>
      <c r="K27" s="17">
        <v>252</v>
      </c>
    </row>
    <row r="28" spans="2:11" ht="21" customHeight="1" x14ac:dyDescent="0.3">
      <c r="B28" s="4" t="s">
        <v>13</v>
      </c>
      <c r="C28" s="14" t="s">
        <v>10</v>
      </c>
      <c r="D28" s="14"/>
      <c r="E28" s="14"/>
      <c r="F28" s="17">
        <v>-174</v>
      </c>
      <c r="G28" s="17">
        <f>G26-G27</f>
        <v>-102</v>
      </c>
      <c r="H28" s="17">
        <f>H26-H27</f>
        <v>-108</v>
      </c>
      <c r="I28" s="17">
        <f>I26-I27</f>
        <v>-89</v>
      </c>
      <c r="J28" s="17">
        <f>J26-J27</f>
        <v>-98</v>
      </c>
      <c r="K28" s="17">
        <f>K26-K27</f>
        <v>-93</v>
      </c>
    </row>
    <row r="29" spans="2:11" ht="25.5" customHeight="1" x14ac:dyDescent="0.3">
      <c r="B29" s="103" t="s">
        <v>232</v>
      </c>
      <c r="C29" s="106"/>
      <c r="D29" s="106"/>
      <c r="E29" s="107"/>
      <c r="F29" s="17"/>
      <c r="G29" s="17"/>
      <c r="H29" s="17"/>
      <c r="I29" s="17"/>
      <c r="J29" s="17"/>
      <c r="K29" s="17"/>
    </row>
    <row r="30" spans="2:11" ht="24.75" customHeight="1" x14ac:dyDescent="0.3">
      <c r="B30" s="271" t="s">
        <v>57</v>
      </c>
      <c r="C30" s="272"/>
      <c r="D30" s="272"/>
      <c r="E30" s="273"/>
      <c r="F30" s="17"/>
      <c r="G30" s="18"/>
      <c r="H30" s="17"/>
      <c r="I30" s="18"/>
      <c r="J30" s="17"/>
      <c r="K30" s="17"/>
    </row>
    <row r="31" spans="2:11" ht="21" customHeight="1" x14ac:dyDescent="0.3">
      <c r="B31" s="36" t="s">
        <v>26</v>
      </c>
      <c r="C31" s="37" t="s">
        <v>27</v>
      </c>
      <c r="D31" s="38">
        <f>D33+D45+D46</f>
        <v>4.5999999999999996</v>
      </c>
      <c r="E31" s="38">
        <f t="shared" ref="E31" si="4">E33+E45+E46</f>
        <v>4.5</v>
      </c>
      <c r="F31" s="38">
        <v>4.4359999999999999</v>
      </c>
      <c r="G31" s="38">
        <v>4.2759999999999998</v>
      </c>
      <c r="H31" s="38">
        <v>4.2050000000000001</v>
      </c>
      <c r="I31" s="38">
        <v>4.093</v>
      </c>
      <c r="J31" s="38">
        <v>4.0110000000000001</v>
      </c>
      <c r="K31" s="39">
        <v>3.9089999999999998</v>
      </c>
    </row>
    <row r="32" spans="2:11" ht="21" customHeight="1" x14ac:dyDescent="0.3">
      <c r="B32" s="36" t="s">
        <v>28</v>
      </c>
      <c r="C32" s="37"/>
      <c r="D32" s="40"/>
      <c r="E32" s="40"/>
      <c r="F32" s="40"/>
      <c r="G32" s="40"/>
      <c r="H32" s="40"/>
      <c r="I32" s="40"/>
      <c r="J32" s="41"/>
      <c r="K32" s="42"/>
    </row>
    <row r="33" spans="2:11" ht="21" customHeight="1" x14ac:dyDescent="0.3">
      <c r="B33" s="43" t="s">
        <v>29</v>
      </c>
      <c r="C33" s="37" t="s">
        <v>27</v>
      </c>
      <c r="D33" s="44">
        <f>D35+D36+D37+D44</f>
        <v>2.6</v>
      </c>
      <c r="E33" s="44">
        <f t="shared" ref="E33" si="5">E35+E36+E37+E44</f>
        <v>2.5500000000000003</v>
      </c>
      <c r="F33" s="44">
        <v>2.5060000000000002</v>
      </c>
      <c r="G33" s="44">
        <v>2.266</v>
      </c>
      <c r="H33" s="44">
        <v>2.2050000000000001</v>
      </c>
      <c r="I33" s="44">
        <v>2.1429999999999998</v>
      </c>
      <c r="J33" s="44">
        <v>2.081</v>
      </c>
      <c r="K33" s="45">
        <v>2.0190000000000001</v>
      </c>
    </row>
    <row r="34" spans="2:11" ht="21" customHeight="1" x14ac:dyDescent="0.3">
      <c r="B34" s="43" t="s">
        <v>30</v>
      </c>
      <c r="C34" s="37"/>
      <c r="D34" s="40"/>
      <c r="E34" s="40"/>
      <c r="F34" s="40"/>
      <c r="G34" s="40"/>
      <c r="H34" s="40"/>
      <c r="I34" s="40"/>
      <c r="J34" s="41"/>
      <c r="K34" s="42"/>
    </row>
    <row r="35" spans="2:11" ht="21" customHeight="1" x14ac:dyDescent="0.3">
      <c r="B35" s="43" t="s">
        <v>31</v>
      </c>
      <c r="C35" s="37" t="s">
        <v>27</v>
      </c>
      <c r="D35" s="46">
        <v>0.10199999999999999</v>
      </c>
      <c r="E35" s="46">
        <v>0.105</v>
      </c>
      <c r="F35" s="46">
        <v>0.105</v>
      </c>
      <c r="G35" s="46">
        <v>9.0999999999999998E-2</v>
      </c>
      <c r="H35" s="46">
        <v>9.0999999999999998E-2</v>
      </c>
      <c r="I35" s="46">
        <v>9.0999999999999998E-2</v>
      </c>
      <c r="J35" s="46">
        <v>9.0999999999999998E-2</v>
      </c>
      <c r="K35" s="46">
        <v>9.0999999999999998E-2</v>
      </c>
    </row>
    <row r="36" spans="2:11" ht="21" customHeight="1" x14ac:dyDescent="0.3">
      <c r="B36" s="43" t="s">
        <v>32</v>
      </c>
      <c r="C36" s="37" t="s">
        <v>27</v>
      </c>
      <c r="D36" s="46">
        <v>0.878</v>
      </c>
      <c r="E36" s="46">
        <v>0.875</v>
      </c>
      <c r="F36" s="46">
        <v>0.86299999999999999</v>
      </c>
      <c r="G36" s="46">
        <v>0.81499999999999995</v>
      </c>
      <c r="H36" s="46">
        <v>0.80200000000000005</v>
      </c>
      <c r="I36" s="46">
        <v>0.80200000000000005</v>
      </c>
      <c r="J36" s="46">
        <v>0.80200000000000005</v>
      </c>
      <c r="K36" s="46">
        <v>0.80200000000000005</v>
      </c>
    </row>
    <row r="37" spans="2:11" ht="21" customHeight="1" x14ac:dyDescent="0.3">
      <c r="B37" s="43" t="s">
        <v>33</v>
      </c>
      <c r="C37" s="37" t="s">
        <v>27</v>
      </c>
      <c r="D37" s="45">
        <f>D39+D40+D41+D42+D43</f>
        <v>0.875</v>
      </c>
      <c r="E37" s="45">
        <f t="shared" ref="E37" si="6">E39+E40+E41+E42+E43</f>
        <v>0.78500000000000003</v>
      </c>
      <c r="F37" s="45">
        <v>0.79600000000000004</v>
      </c>
      <c r="G37" s="45">
        <v>0.745</v>
      </c>
      <c r="H37" s="45">
        <v>0.746</v>
      </c>
      <c r="I37" s="45">
        <v>0.746</v>
      </c>
      <c r="J37" s="45">
        <v>0.746</v>
      </c>
      <c r="K37" s="45">
        <v>0.746</v>
      </c>
    </row>
    <row r="38" spans="2:11" ht="21" customHeight="1" x14ac:dyDescent="0.3">
      <c r="B38" s="43" t="s">
        <v>34</v>
      </c>
      <c r="C38" s="37"/>
      <c r="D38" s="47"/>
      <c r="E38" s="47"/>
      <c r="F38" s="47"/>
      <c r="G38" s="47"/>
      <c r="H38" s="47"/>
      <c r="I38" s="47"/>
      <c r="J38" s="42"/>
      <c r="K38" s="42"/>
    </row>
    <row r="39" spans="2:11" ht="21" customHeight="1" x14ac:dyDescent="0.3">
      <c r="B39" s="43" t="s">
        <v>35</v>
      </c>
      <c r="C39" s="37" t="s">
        <v>27</v>
      </c>
      <c r="D39" s="47">
        <v>0</v>
      </c>
      <c r="E39" s="47">
        <v>0</v>
      </c>
      <c r="F39" s="216">
        <v>0</v>
      </c>
      <c r="G39" s="216">
        <v>0</v>
      </c>
      <c r="H39" s="216">
        <v>0</v>
      </c>
      <c r="I39" s="216">
        <v>0</v>
      </c>
      <c r="J39" s="217">
        <v>0</v>
      </c>
      <c r="K39" s="217">
        <v>0</v>
      </c>
    </row>
    <row r="40" spans="2:11" ht="21" customHeight="1" x14ac:dyDescent="0.3">
      <c r="B40" s="43" t="s">
        <v>36</v>
      </c>
      <c r="C40" s="37" t="s">
        <v>27</v>
      </c>
      <c r="D40" s="46">
        <v>0.11</v>
      </c>
      <c r="E40" s="46">
        <v>0.11</v>
      </c>
      <c r="F40" s="46">
        <v>0.121</v>
      </c>
      <c r="G40" s="46">
        <v>0.13900000000000001</v>
      </c>
      <c r="H40" s="46">
        <v>0.13900000000000001</v>
      </c>
      <c r="I40" s="46">
        <v>0.13200000000000001</v>
      </c>
      <c r="J40" s="48">
        <v>0.13400000000000001</v>
      </c>
      <c r="K40" s="48">
        <v>0.13600000000000001</v>
      </c>
    </row>
    <row r="41" spans="2:11" ht="21" customHeight="1" x14ac:dyDescent="0.3">
      <c r="B41" s="43" t="s">
        <v>37</v>
      </c>
      <c r="C41" s="37" t="s">
        <v>27</v>
      </c>
      <c r="D41" s="46">
        <v>3.5000000000000003E-2</v>
      </c>
      <c r="E41" s="46">
        <v>3.5000000000000003E-2</v>
      </c>
      <c r="F41" s="46">
        <v>4.4999999999999998E-2</v>
      </c>
      <c r="G41" s="46">
        <v>4.2999999999999997E-2</v>
      </c>
      <c r="H41" s="46">
        <v>4.4999999999999998E-2</v>
      </c>
      <c r="I41" s="46">
        <v>4.4999999999999998E-2</v>
      </c>
      <c r="J41" s="48">
        <v>4.4999999999999998E-2</v>
      </c>
      <c r="K41" s="48">
        <v>4.4999999999999998E-2</v>
      </c>
    </row>
    <row r="42" spans="2:11" ht="21" customHeight="1" x14ac:dyDescent="0.3">
      <c r="B42" s="43" t="s">
        <v>38</v>
      </c>
      <c r="C42" s="37" t="s">
        <v>27</v>
      </c>
      <c r="D42" s="46">
        <v>0</v>
      </c>
      <c r="E42" s="46">
        <v>0</v>
      </c>
      <c r="F42" s="218">
        <v>0</v>
      </c>
      <c r="G42" s="218">
        <v>0</v>
      </c>
      <c r="H42" s="218">
        <v>0</v>
      </c>
      <c r="I42" s="218">
        <v>0</v>
      </c>
      <c r="J42" s="219">
        <v>0</v>
      </c>
      <c r="K42" s="219">
        <v>0</v>
      </c>
    </row>
    <row r="43" spans="2:11" ht="22.5" customHeight="1" x14ac:dyDescent="0.3">
      <c r="B43" s="43" t="s">
        <v>39</v>
      </c>
      <c r="C43" s="37" t="s">
        <v>27</v>
      </c>
      <c r="D43" s="46">
        <v>0.73</v>
      </c>
      <c r="E43" s="46">
        <v>0.64</v>
      </c>
      <c r="F43" s="46">
        <v>0.63</v>
      </c>
      <c r="G43" s="46">
        <v>0.51700000000000002</v>
      </c>
      <c r="H43" s="46">
        <v>0.51700000000000002</v>
      </c>
      <c r="I43" s="46">
        <v>0.51700000000000002</v>
      </c>
      <c r="J43" s="48">
        <v>0.51700000000000002</v>
      </c>
      <c r="K43" s="48">
        <v>0.51700000000000002</v>
      </c>
    </row>
    <row r="44" spans="2:11" ht="93.75" customHeight="1" x14ac:dyDescent="0.3">
      <c r="B44" s="43" t="s">
        <v>40</v>
      </c>
      <c r="C44" s="37"/>
      <c r="D44" s="49">
        <v>0.745</v>
      </c>
      <c r="E44" s="49">
        <v>0.78500000000000003</v>
      </c>
      <c r="F44" s="220">
        <v>0.74199999999999999</v>
      </c>
      <c r="G44" s="220">
        <v>0.61499999999999999</v>
      </c>
      <c r="H44" s="220">
        <v>0.56599999999999995</v>
      </c>
      <c r="I44" s="220">
        <v>0.504</v>
      </c>
      <c r="J44" s="61">
        <v>0.442</v>
      </c>
      <c r="K44" s="221">
        <v>0.38</v>
      </c>
    </row>
    <row r="45" spans="2:11" ht="42" customHeight="1" x14ac:dyDescent="0.3">
      <c r="B45" s="43" t="s">
        <v>41</v>
      </c>
      <c r="C45" s="37" t="s">
        <v>27</v>
      </c>
      <c r="D45" s="49">
        <v>0.5</v>
      </c>
      <c r="E45" s="49">
        <v>0.5</v>
      </c>
      <c r="F45" s="220">
        <v>0.48</v>
      </c>
      <c r="G45" s="220">
        <v>0.52</v>
      </c>
      <c r="H45" s="220">
        <v>0.51</v>
      </c>
      <c r="I45" s="220">
        <v>0.45</v>
      </c>
      <c r="J45" s="61">
        <v>0.43</v>
      </c>
      <c r="K45" s="221">
        <v>0.39</v>
      </c>
    </row>
    <row r="46" spans="2:11" ht="39.75" customHeight="1" x14ac:dyDescent="0.3">
      <c r="B46" s="43" t="s">
        <v>42</v>
      </c>
      <c r="C46" s="37" t="s">
        <v>27</v>
      </c>
      <c r="D46" s="44">
        <v>1.5</v>
      </c>
      <c r="E46" s="44">
        <v>1.45</v>
      </c>
      <c r="F46" s="222">
        <v>1.45</v>
      </c>
      <c r="G46" s="222">
        <v>1.49</v>
      </c>
      <c r="H46" s="222">
        <v>1.49</v>
      </c>
      <c r="I46" s="222">
        <v>1.5</v>
      </c>
      <c r="J46" s="61">
        <v>1.5</v>
      </c>
      <c r="K46" s="221">
        <v>1.5</v>
      </c>
    </row>
    <row r="47" spans="2:11" ht="21" customHeight="1" x14ac:dyDescent="0.3">
      <c r="B47" s="36" t="s">
        <v>43</v>
      </c>
      <c r="C47" s="37"/>
      <c r="D47" s="40"/>
      <c r="E47" s="40"/>
      <c r="F47" s="223"/>
      <c r="G47" s="223"/>
      <c r="H47" s="223"/>
      <c r="I47" s="223"/>
      <c r="J47" s="139"/>
      <c r="K47" s="174"/>
    </row>
    <row r="48" spans="2:11" ht="21" customHeight="1" x14ac:dyDescent="0.3">
      <c r="B48" s="36" t="s">
        <v>46</v>
      </c>
      <c r="C48" s="37" t="s">
        <v>47</v>
      </c>
      <c r="D48" s="37">
        <f t="shared" ref="D48:E48" si="7">D50+D51</f>
        <v>35</v>
      </c>
      <c r="E48" s="37">
        <f t="shared" si="7"/>
        <v>33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</row>
    <row r="49" spans="2:11" ht="21" customHeight="1" x14ac:dyDescent="0.3">
      <c r="B49" s="43" t="s">
        <v>48</v>
      </c>
      <c r="C49" s="37"/>
      <c r="D49" s="37"/>
      <c r="E49" s="37"/>
      <c r="F49" s="37"/>
      <c r="G49" s="37"/>
      <c r="H49" s="37"/>
      <c r="I49" s="37"/>
      <c r="J49" s="37"/>
      <c r="K49" s="41"/>
    </row>
    <row r="50" spans="2:11" ht="21" customHeight="1" x14ac:dyDescent="0.3">
      <c r="B50" s="54" t="s">
        <v>49</v>
      </c>
      <c r="C50" s="37" t="s">
        <v>47</v>
      </c>
      <c r="D50" s="40">
        <v>0</v>
      </c>
      <c r="E50" s="40">
        <v>0</v>
      </c>
      <c r="F50" s="224">
        <v>0</v>
      </c>
      <c r="G50" s="224">
        <v>0</v>
      </c>
      <c r="H50" s="224">
        <v>0</v>
      </c>
      <c r="I50" s="225">
        <v>0</v>
      </c>
      <c r="J50" s="226">
        <v>0</v>
      </c>
      <c r="K50" s="226">
        <v>0</v>
      </c>
    </row>
    <row r="51" spans="2:11" ht="21" customHeight="1" x14ac:dyDescent="0.3">
      <c r="B51" s="54" t="s">
        <v>50</v>
      </c>
      <c r="C51" s="37" t="s">
        <v>47</v>
      </c>
      <c r="D51" s="40">
        <v>35</v>
      </c>
      <c r="E51" s="40">
        <v>33</v>
      </c>
      <c r="F51" s="224">
        <v>0</v>
      </c>
      <c r="G51" s="224">
        <v>0</v>
      </c>
      <c r="H51" s="224">
        <v>0</v>
      </c>
      <c r="I51" s="224">
        <v>0</v>
      </c>
      <c r="J51" s="224">
        <v>0</v>
      </c>
      <c r="K51" s="224">
        <v>0</v>
      </c>
    </row>
    <row r="52" spans="2:11" ht="21" customHeight="1" x14ac:dyDescent="0.3">
      <c r="B52" s="51" t="s">
        <v>332</v>
      </c>
      <c r="C52" s="37" t="s">
        <v>27</v>
      </c>
      <c r="D52" s="49" t="e">
        <f>#REF!+D40+D41+D44</f>
        <v>#REF!</v>
      </c>
      <c r="E52" s="49" t="e">
        <f>#REF!+E40+E41+E44</f>
        <v>#REF!</v>
      </c>
      <c r="F52" s="49">
        <v>1.643</v>
      </c>
      <c r="G52" s="49">
        <v>1.466</v>
      </c>
      <c r="H52" s="49">
        <v>1.4550000000000001</v>
      </c>
      <c r="I52" s="49">
        <v>1.4550000000000001</v>
      </c>
      <c r="J52" s="49">
        <v>1.4550000000000001</v>
      </c>
      <c r="K52" s="49">
        <v>1.4550000000000001</v>
      </c>
    </row>
    <row r="53" spans="2:11" ht="21" customHeight="1" x14ac:dyDescent="0.3">
      <c r="B53" s="52"/>
      <c r="C53" s="37" t="s">
        <v>44</v>
      </c>
      <c r="D53" s="40">
        <v>98.11</v>
      </c>
      <c r="E53" s="40" t="e">
        <f t="shared" ref="E53" si="8">E52/D52*100</f>
        <v>#REF!</v>
      </c>
      <c r="F53" s="40">
        <v>101.04551045510455</v>
      </c>
      <c r="G53" s="40">
        <v>89.227023737066332</v>
      </c>
      <c r="H53" s="40">
        <v>99.24965893587995</v>
      </c>
      <c r="I53" s="40">
        <v>100</v>
      </c>
      <c r="J53" s="40">
        <v>100</v>
      </c>
      <c r="K53" s="40">
        <v>100</v>
      </c>
    </row>
    <row r="54" spans="2:11" ht="21" customHeight="1" x14ac:dyDescent="0.3">
      <c r="B54" s="55" t="s">
        <v>51</v>
      </c>
      <c r="C54" s="37"/>
      <c r="D54" s="40"/>
      <c r="E54" s="40"/>
      <c r="F54" s="40"/>
      <c r="G54" s="40"/>
      <c r="H54" s="40"/>
      <c r="I54" s="40"/>
      <c r="J54" s="40"/>
      <c r="K54" s="41"/>
    </row>
    <row r="55" spans="2:11" ht="21" customHeight="1" x14ac:dyDescent="0.3">
      <c r="B55" s="54" t="s">
        <v>32</v>
      </c>
      <c r="C55" s="56" t="s">
        <v>27</v>
      </c>
      <c r="D55" s="49" t="e">
        <f>#REF!</f>
        <v>#REF!</v>
      </c>
      <c r="E55" s="49" t="e">
        <f>#REF!</f>
        <v>#REF!</v>
      </c>
      <c r="F55" s="49">
        <v>0.86299999999999999</v>
      </c>
      <c r="G55" s="49">
        <v>0.81499999999999995</v>
      </c>
      <c r="H55" s="49">
        <v>0.80200000000000005</v>
      </c>
      <c r="I55" s="49">
        <v>0.80200000000000005</v>
      </c>
      <c r="J55" s="49">
        <v>0.80200000000000005</v>
      </c>
      <c r="K55" s="49">
        <v>0.80200000000000005</v>
      </c>
    </row>
    <row r="56" spans="2:11" ht="21" customHeight="1" x14ac:dyDescent="0.3">
      <c r="B56" s="54" t="s">
        <v>45</v>
      </c>
      <c r="C56" s="56" t="s">
        <v>27</v>
      </c>
      <c r="D56" s="49" t="e">
        <f>D52-D55</f>
        <v>#REF!</v>
      </c>
      <c r="E56" s="49" t="e">
        <f t="shared" ref="E56" si="9">E52-E55</f>
        <v>#REF!</v>
      </c>
      <c r="F56" s="49">
        <v>0.78</v>
      </c>
      <c r="G56" s="49">
        <v>0.65100000000000002</v>
      </c>
      <c r="H56" s="49">
        <v>0.65300000000000002</v>
      </c>
      <c r="I56" s="49">
        <v>0.65300000000000002</v>
      </c>
      <c r="J56" s="49">
        <v>0.65300000000000002</v>
      </c>
      <c r="K56" s="49">
        <v>0.65300000000000002</v>
      </c>
    </row>
    <row r="57" spans="2:11" ht="21" customHeight="1" x14ac:dyDescent="0.3">
      <c r="B57" s="51" t="s">
        <v>333</v>
      </c>
      <c r="C57" s="37" t="s">
        <v>52</v>
      </c>
      <c r="D57" s="57" t="e">
        <f>D63/D52/12*1000</f>
        <v>#REF!</v>
      </c>
      <c r="E57" s="57" t="e">
        <f>E63/E52/12*1000</f>
        <v>#REF!</v>
      </c>
      <c r="F57" s="57">
        <v>21436.396835057822</v>
      </c>
      <c r="G57" s="57">
        <v>21859.083674397454</v>
      </c>
      <c r="H57" s="57">
        <v>22322.164948453606</v>
      </c>
      <c r="I57" s="57">
        <v>22674.513172966781</v>
      </c>
      <c r="J57" s="57">
        <v>23052.119129438717</v>
      </c>
      <c r="K57" s="57">
        <v>23498.052691867128</v>
      </c>
    </row>
    <row r="58" spans="2:11" ht="21" customHeight="1" x14ac:dyDescent="0.3">
      <c r="B58" s="52"/>
      <c r="C58" s="37" t="s">
        <v>44</v>
      </c>
      <c r="D58" s="58">
        <v>112.05</v>
      </c>
      <c r="E58" s="58" t="e">
        <f t="shared" ref="E58" si="10">E57/D57*100</f>
        <v>#REF!</v>
      </c>
      <c r="F58" s="58">
        <v>104.26619645014451</v>
      </c>
      <c r="G58" s="58">
        <v>101.97181850379052</v>
      </c>
      <c r="H58" s="58">
        <v>102.11848438367312</v>
      </c>
      <c r="I58" s="58">
        <v>101.5784679726488</v>
      </c>
      <c r="J58" s="58">
        <v>101.66533214447193</v>
      </c>
      <c r="K58" s="38">
        <v>101.9344579989565</v>
      </c>
    </row>
    <row r="59" spans="2:11" ht="21" customHeight="1" x14ac:dyDescent="0.3">
      <c r="B59" s="229" t="s">
        <v>32</v>
      </c>
      <c r="C59" s="37" t="s">
        <v>52</v>
      </c>
      <c r="D59" s="58"/>
      <c r="E59" s="58"/>
      <c r="F59" s="58">
        <v>22233.680957898803</v>
      </c>
      <c r="G59" s="58">
        <v>22860.73619631902</v>
      </c>
      <c r="H59" s="58">
        <v>23708.333333333332</v>
      </c>
      <c r="I59" s="58">
        <v>24253.636741479637</v>
      </c>
      <c r="J59" s="58">
        <v>24822.215295095593</v>
      </c>
      <c r="K59" s="38">
        <v>25418.017456359099</v>
      </c>
    </row>
    <row r="60" spans="2:11" ht="21" customHeight="1" x14ac:dyDescent="0.3">
      <c r="B60" s="230"/>
      <c r="C60" s="37" t="s">
        <v>44</v>
      </c>
      <c r="D60" s="58"/>
      <c r="E60" s="58"/>
      <c r="F60" s="58">
        <v>107.59882212946738</v>
      </c>
      <c r="G60" s="58">
        <v>102.82029430757595</v>
      </c>
      <c r="H60" s="58">
        <v>103.70765459928973</v>
      </c>
      <c r="I60" s="58">
        <v>102.30004952469443</v>
      </c>
      <c r="J60" s="58">
        <v>102.34430225733342</v>
      </c>
      <c r="K60" s="38">
        <v>102.40027795335908</v>
      </c>
    </row>
    <row r="61" spans="2:11" ht="21" customHeight="1" x14ac:dyDescent="0.3">
      <c r="B61" s="228" t="s">
        <v>45</v>
      </c>
      <c r="C61" s="37" t="s">
        <v>52</v>
      </c>
      <c r="D61" s="58"/>
      <c r="E61" s="58"/>
      <c r="F61" s="58">
        <v>20554.273504273504</v>
      </c>
      <c r="G61" s="58">
        <v>20605.094726062467</v>
      </c>
      <c r="H61" s="58">
        <v>20619.703930576823</v>
      </c>
      <c r="I61" s="58">
        <v>20735.068912710562</v>
      </c>
      <c r="J61" s="58">
        <v>20878.126595201633</v>
      </c>
      <c r="K61" s="38">
        <v>21139.994895354772</v>
      </c>
    </row>
    <row r="62" spans="2:11" ht="21" customHeight="1" x14ac:dyDescent="0.3">
      <c r="B62" s="227"/>
      <c r="C62" s="37" t="s">
        <v>44</v>
      </c>
      <c r="D62" s="58"/>
      <c r="E62" s="58"/>
      <c r="F62" s="58">
        <v>100.55919783289325</v>
      </c>
      <c r="G62" s="58">
        <v>100.24725379750541</v>
      </c>
      <c r="H62" s="58">
        <v>100.07090093352436</v>
      </c>
      <c r="I62" s="58">
        <v>100.55948903302469</v>
      </c>
      <c r="J62" s="58">
        <v>100.68993106843922</v>
      </c>
      <c r="K62" s="38">
        <v>101.25427106191283</v>
      </c>
    </row>
    <row r="63" spans="2:11" ht="40.5" customHeight="1" x14ac:dyDescent="0.3">
      <c r="B63" s="51" t="s">
        <v>331</v>
      </c>
      <c r="C63" s="59" t="s">
        <v>53</v>
      </c>
      <c r="D63" s="60">
        <v>342.67700000000002</v>
      </c>
      <c r="E63" s="60">
        <v>390.28300000000002</v>
      </c>
      <c r="F63" s="60">
        <v>422.64</v>
      </c>
      <c r="G63" s="60">
        <v>384.54500000000002</v>
      </c>
      <c r="H63" s="60">
        <v>389.745</v>
      </c>
      <c r="I63" s="60">
        <v>395.89699999999999</v>
      </c>
      <c r="J63" s="61">
        <v>402.49</v>
      </c>
      <c r="K63" s="61">
        <v>410.27600000000001</v>
      </c>
    </row>
    <row r="64" spans="2:11" ht="21" customHeight="1" x14ac:dyDescent="0.3">
      <c r="B64" s="52"/>
      <c r="C64" s="37" t="s">
        <v>44</v>
      </c>
      <c r="D64" s="38">
        <v>109.94</v>
      </c>
      <c r="E64" s="38">
        <f t="shared" ref="E64" si="11">E63/D63*100</f>
        <v>113.892382622703</v>
      </c>
      <c r="F64" s="38">
        <v>105.35631043517061</v>
      </c>
      <c r="G64" s="38">
        <v>90.986418701495367</v>
      </c>
      <c r="H64" s="38">
        <v>101.35224746128542</v>
      </c>
      <c r="I64" s="38">
        <v>101.57846797264878</v>
      </c>
      <c r="J64" s="38">
        <v>101.66533214447193</v>
      </c>
      <c r="K64" s="38">
        <v>101.9344579989565</v>
      </c>
    </row>
    <row r="65" spans="2:11" ht="21" customHeight="1" x14ac:dyDescent="0.3">
      <c r="B65" s="36" t="s">
        <v>54</v>
      </c>
      <c r="C65" s="37"/>
      <c r="D65" s="40"/>
      <c r="E65" s="38"/>
      <c r="F65" s="38"/>
      <c r="G65" s="38"/>
      <c r="H65" s="38"/>
      <c r="I65" s="38"/>
      <c r="J65" s="41"/>
      <c r="K65" s="41"/>
    </row>
    <row r="66" spans="2:11" ht="40.5" customHeight="1" x14ac:dyDescent="0.3">
      <c r="B66" s="53" t="s">
        <v>55</v>
      </c>
      <c r="C66" s="59" t="s">
        <v>53</v>
      </c>
      <c r="D66" s="60">
        <v>195.20599999999999</v>
      </c>
      <c r="E66" s="60">
        <v>198.54599999999999</v>
      </c>
      <c r="F66" s="60">
        <v>230.25200000000001</v>
      </c>
      <c r="G66" s="60">
        <v>223.578</v>
      </c>
      <c r="H66" s="60">
        <v>228.16900000000001</v>
      </c>
      <c r="I66" s="60">
        <v>233.417</v>
      </c>
      <c r="J66" s="60">
        <v>238.88900000000001</v>
      </c>
      <c r="K66" s="60">
        <v>244.62299999999999</v>
      </c>
    </row>
    <row r="67" spans="2:11" ht="21" customHeight="1" x14ac:dyDescent="0.3">
      <c r="B67" s="52"/>
      <c r="C67" s="37" t="s">
        <v>44</v>
      </c>
      <c r="D67" s="38">
        <v>103.18</v>
      </c>
      <c r="E67" s="38">
        <f t="shared" ref="E67" si="12">E66/D66*100</f>
        <v>101.71101298115836</v>
      </c>
      <c r="F67" s="38">
        <v>106.97901324623314</v>
      </c>
      <c r="G67" s="38">
        <v>97.101436686760593</v>
      </c>
      <c r="H67" s="38">
        <v>102.05342207193911</v>
      </c>
      <c r="I67" s="38">
        <v>102.3000495246944</v>
      </c>
      <c r="J67" s="38">
        <v>102.34430225733344</v>
      </c>
      <c r="K67" s="38">
        <v>102.40027795335908</v>
      </c>
    </row>
    <row r="68" spans="2:11" ht="21" customHeight="1" x14ac:dyDescent="0.3">
      <c r="B68" s="53" t="s">
        <v>56</v>
      </c>
      <c r="C68" s="59" t="s">
        <v>53</v>
      </c>
      <c r="D68" s="60">
        <v>147.471</v>
      </c>
      <c r="E68" s="60">
        <v>191.73699999999999</v>
      </c>
      <c r="F68" s="60">
        <v>192.38800000000001</v>
      </c>
      <c r="G68" s="60">
        <v>160.96700000000001</v>
      </c>
      <c r="H68" s="60">
        <v>161.57599999999999</v>
      </c>
      <c r="I68" s="60">
        <v>162.47999999999999</v>
      </c>
      <c r="J68" s="60">
        <v>163.601</v>
      </c>
      <c r="K68" s="60">
        <v>165.65299999999999</v>
      </c>
    </row>
    <row r="69" spans="2:11" ht="21" customHeight="1" x14ac:dyDescent="0.3">
      <c r="B69" s="52"/>
      <c r="C69" s="37" t="s">
        <v>44</v>
      </c>
      <c r="D69" s="38">
        <v>120.37</v>
      </c>
      <c r="E69" s="38">
        <f t="shared" ref="E69" si="13">E68/D68*100</f>
        <v>130.01674905574654</v>
      </c>
      <c r="F69" s="38">
        <v>103.47780251933607</v>
      </c>
      <c r="G69" s="38">
        <v>83.667900284841053</v>
      </c>
      <c r="H69" s="38">
        <v>100.37833841719109</v>
      </c>
      <c r="I69" s="38">
        <v>100.55948903302469</v>
      </c>
      <c r="J69" s="38">
        <v>100.68993106843919</v>
      </c>
      <c r="K69" s="38">
        <v>101.25427106191283</v>
      </c>
    </row>
    <row r="70" spans="2:11" ht="12.75" customHeight="1" x14ac:dyDescent="0.3">
      <c r="B70" s="271" t="s">
        <v>66</v>
      </c>
      <c r="C70" s="272"/>
      <c r="D70" s="272"/>
      <c r="E70" s="273"/>
      <c r="F70" s="62"/>
      <c r="G70" s="62"/>
      <c r="H70" s="62"/>
      <c r="I70" s="62"/>
      <c r="J70" s="62"/>
      <c r="K70" s="62"/>
    </row>
    <row r="71" spans="2:11" ht="31.5" customHeight="1" x14ac:dyDescent="0.3">
      <c r="B71" s="31" t="s">
        <v>334</v>
      </c>
      <c r="C71" s="3" t="s">
        <v>27</v>
      </c>
      <c r="D71" s="14"/>
      <c r="E71" s="44">
        <f>E73+E74+E75+E76</f>
        <v>1.62</v>
      </c>
      <c r="F71" s="63">
        <v>1.643</v>
      </c>
      <c r="G71" s="60">
        <v>1.4660000000000002</v>
      </c>
      <c r="H71" s="60">
        <v>1.4550000000000001</v>
      </c>
      <c r="I71" s="60">
        <v>1.4550000000000001</v>
      </c>
      <c r="J71" s="60">
        <v>1.4550000000000001</v>
      </c>
      <c r="K71" s="60">
        <v>1.4550000000000001</v>
      </c>
    </row>
    <row r="72" spans="2:11" ht="21" customHeight="1" x14ac:dyDescent="0.3">
      <c r="B72" s="34" t="s">
        <v>58</v>
      </c>
      <c r="C72" s="3"/>
      <c r="D72" s="14"/>
      <c r="E72" s="44"/>
      <c r="F72" s="63"/>
      <c r="G72" s="60"/>
      <c r="H72" s="60"/>
      <c r="I72" s="60"/>
      <c r="J72" s="60"/>
      <c r="K72" s="60"/>
    </row>
    <row r="73" spans="2:11" ht="21" customHeight="1" x14ac:dyDescent="0.3">
      <c r="B73" s="34" t="s">
        <v>59</v>
      </c>
      <c r="C73" s="3" t="s">
        <v>27</v>
      </c>
      <c r="D73" s="14"/>
      <c r="E73" s="44">
        <v>2.5000000000000001E-2</v>
      </c>
      <c r="F73" s="63">
        <v>2.5000000000000001E-2</v>
      </c>
      <c r="G73" s="60">
        <v>1.4999999999999999E-2</v>
      </c>
      <c r="H73" s="60">
        <v>1.4999999999999999E-2</v>
      </c>
      <c r="I73" s="60">
        <v>1.4999999999999999E-2</v>
      </c>
      <c r="J73" s="60">
        <v>1.4999999999999999E-2</v>
      </c>
      <c r="K73" s="60">
        <v>1.4999999999999999E-2</v>
      </c>
    </row>
    <row r="74" spans="2:11" ht="21" customHeight="1" x14ac:dyDescent="0.3">
      <c r="B74" s="34" t="s">
        <v>60</v>
      </c>
      <c r="C74" s="3" t="s">
        <v>27</v>
      </c>
      <c r="D74" s="14"/>
      <c r="E74" s="44">
        <v>0.35299999999999998</v>
      </c>
      <c r="F74" s="63">
        <v>0.34399999999999997</v>
      </c>
      <c r="G74" s="60">
        <v>0.33600000000000002</v>
      </c>
      <c r="H74" s="60">
        <v>0.33500000000000002</v>
      </c>
      <c r="I74" s="60">
        <v>0.33500000000000002</v>
      </c>
      <c r="J74" s="60">
        <v>0.33500000000000002</v>
      </c>
      <c r="K74" s="60">
        <v>0.33500000000000002</v>
      </c>
    </row>
    <row r="75" spans="2:11" ht="21" customHeight="1" x14ac:dyDescent="0.3">
      <c r="B75" s="34" t="s">
        <v>61</v>
      </c>
      <c r="C75" s="3" t="s">
        <v>27</v>
      </c>
      <c r="D75" s="14"/>
      <c r="E75" s="44">
        <v>0.497</v>
      </c>
      <c r="F75" s="63">
        <v>0.49399999999999999</v>
      </c>
      <c r="G75" s="60">
        <v>0.46400000000000002</v>
      </c>
      <c r="H75" s="60">
        <v>0.45200000000000001</v>
      </c>
      <c r="I75" s="60">
        <v>0.45200000000000001</v>
      </c>
      <c r="J75" s="60">
        <v>0.45200000000000001</v>
      </c>
      <c r="K75" s="60">
        <v>0.45200000000000001</v>
      </c>
    </row>
    <row r="76" spans="2:11" ht="21" customHeight="1" x14ac:dyDescent="0.3">
      <c r="B76" s="34" t="s">
        <v>45</v>
      </c>
      <c r="C76" s="3" t="s">
        <v>27</v>
      </c>
      <c r="D76" s="14"/>
      <c r="E76" s="44">
        <v>0.745</v>
      </c>
      <c r="F76" s="63">
        <v>0.78</v>
      </c>
      <c r="G76" s="60">
        <v>0.65100000000000002</v>
      </c>
      <c r="H76" s="60">
        <v>0.65300000000000002</v>
      </c>
      <c r="I76" s="60">
        <v>0.65300000000000002</v>
      </c>
      <c r="J76" s="60">
        <v>0.65300000000000002</v>
      </c>
      <c r="K76" s="60">
        <v>0.65300000000000002</v>
      </c>
    </row>
    <row r="77" spans="2:11" ht="36.75" customHeight="1" x14ac:dyDescent="0.3">
      <c r="B77" s="31" t="s">
        <v>335</v>
      </c>
      <c r="C77" s="3" t="s">
        <v>52</v>
      </c>
      <c r="D77" s="14"/>
      <c r="E77" s="44">
        <f>E83/E71/12*1000</f>
        <v>20076.286008230451</v>
      </c>
      <c r="F77" s="231">
        <v>21436.396835057822</v>
      </c>
      <c r="G77" s="232">
        <v>21859.083674397454</v>
      </c>
      <c r="H77" s="232">
        <v>22322.164948453606</v>
      </c>
      <c r="I77" s="232">
        <v>22674.513172966785</v>
      </c>
      <c r="J77" s="232">
        <v>23052.119129438717</v>
      </c>
      <c r="K77" s="232">
        <v>23498.05269186712</v>
      </c>
    </row>
    <row r="78" spans="2:11" ht="21" customHeight="1" x14ac:dyDescent="0.3">
      <c r="B78" s="34" t="s">
        <v>58</v>
      </c>
      <c r="C78" s="3"/>
      <c r="D78" s="14"/>
      <c r="E78" s="44"/>
      <c r="F78" s="63"/>
      <c r="G78" s="60"/>
      <c r="H78" s="60"/>
      <c r="I78" s="60"/>
      <c r="J78" s="60"/>
      <c r="K78" s="60"/>
    </row>
    <row r="79" spans="2:11" ht="21" customHeight="1" x14ac:dyDescent="0.3">
      <c r="B79" s="34" t="s">
        <v>62</v>
      </c>
      <c r="C79" s="3" t="s">
        <v>52</v>
      </c>
      <c r="D79" s="14"/>
      <c r="E79" s="44">
        <f>E85/E73/12*1000</f>
        <v>29683.333333333325</v>
      </c>
      <c r="F79" s="231">
        <v>32396.666666666661</v>
      </c>
      <c r="G79" s="232">
        <v>38994.444444444445</v>
      </c>
      <c r="H79" s="232">
        <v>39794.444444444445</v>
      </c>
      <c r="I79" s="232">
        <v>40711.111111111117</v>
      </c>
      <c r="J79" s="232">
        <v>41661.111111111109</v>
      </c>
      <c r="K79" s="232">
        <v>42661.111111111117</v>
      </c>
    </row>
    <row r="80" spans="2:11" ht="21" customHeight="1" x14ac:dyDescent="0.3">
      <c r="B80" s="34" t="s">
        <v>63</v>
      </c>
      <c r="C80" s="3" t="s">
        <v>52</v>
      </c>
      <c r="D80" s="14"/>
      <c r="E80" s="44">
        <f>E86/E74/12*1000</f>
        <v>18704.91029272899</v>
      </c>
      <c r="F80" s="231">
        <v>22381.298449612405</v>
      </c>
      <c r="G80" s="232">
        <v>22850.198412698413</v>
      </c>
      <c r="H80" s="232">
        <v>23388.308457711442</v>
      </c>
      <c r="I80" s="232">
        <v>23926.119402985078</v>
      </c>
      <c r="J80" s="232">
        <v>24486.069651741294</v>
      </c>
      <c r="K80" s="232">
        <v>25073.631840796021</v>
      </c>
    </row>
    <row r="81" spans="2:11" ht="21" customHeight="1" x14ac:dyDescent="0.3">
      <c r="B81" s="34" t="s">
        <v>64</v>
      </c>
      <c r="C81" s="3" t="s">
        <v>52</v>
      </c>
      <c r="D81" s="14"/>
      <c r="E81" s="44">
        <f>E87/E75/12*1000</f>
        <v>18512.240107310528</v>
      </c>
      <c r="F81" s="231">
        <v>21616.565452091767</v>
      </c>
      <c r="G81" s="232">
        <v>22346.803160919539</v>
      </c>
      <c r="H81" s="232">
        <v>23411.688790560471</v>
      </c>
      <c r="I81" s="232">
        <v>23950.221238938051</v>
      </c>
      <c r="J81" s="232">
        <v>24512.536873156339</v>
      </c>
      <c r="K81" s="232">
        <v>25101.03244837758</v>
      </c>
    </row>
    <row r="82" spans="2:11" ht="21" customHeight="1" x14ac:dyDescent="0.3">
      <c r="B82" s="34" t="s">
        <v>65</v>
      </c>
      <c r="C82" s="3" t="s">
        <v>52</v>
      </c>
      <c r="D82" s="14"/>
      <c r="E82" s="44">
        <f>E88/E76/12*1000</f>
        <v>21447.091722595076</v>
      </c>
      <c r="F82" s="231">
        <v>20554.273504273504</v>
      </c>
      <c r="G82" s="232">
        <v>20605.094726062467</v>
      </c>
      <c r="H82" s="232">
        <v>20619.703930576823</v>
      </c>
      <c r="I82" s="232">
        <v>20735.068912710562</v>
      </c>
      <c r="J82" s="232">
        <v>20878.126595201633</v>
      </c>
      <c r="K82" s="232">
        <v>21139.994895354772</v>
      </c>
    </row>
    <row r="83" spans="2:11" ht="48.75" customHeight="1" x14ac:dyDescent="0.3">
      <c r="B83" s="31" t="s">
        <v>336</v>
      </c>
      <c r="C83" s="3" t="s">
        <v>53</v>
      </c>
      <c r="D83" s="14"/>
      <c r="E83" s="44">
        <f>E85+E86+E87+E88</f>
        <v>390.28300000000002</v>
      </c>
      <c r="F83" s="63">
        <v>422.64</v>
      </c>
      <c r="G83" s="60">
        <v>384.54500000000007</v>
      </c>
      <c r="H83" s="60">
        <v>389.745</v>
      </c>
      <c r="I83" s="60">
        <v>395.89700000000005</v>
      </c>
      <c r="J83" s="60">
        <v>402.49</v>
      </c>
      <c r="K83" s="60">
        <v>410.27599999999995</v>
      </c>
    </row>
    <row r="84" spans="2:11" ht="21" customHeight="1" x14ac:dyDescent="0.3">
      <c r="B84" s="34" t="s">
        <v>58</v>
      </c>
      <c r="C84" s="3"/>
      <c r="D84" s="14"/>
      <c r="E84" s="44"/>
      <c r="F84" s="63"/>
      <c r="G84" s="60"/>
      <c r="H84" s="60"/>
      <c r="I84" s="60"/>
      <c r="J84" s="60"/>
      <c r="K84" s="60"/>
    </row>
    <row r="85" spans="2:11" ht="21" customHeight="1" x14ac:dyDescent="0.3">
      <c r="B85" s="34" t="s">
        <v>59</v>
      </c>
      <c r="C85" s="3" t="s">
        <v>53</v>
      </c>
      <c r="D85" s="14"/>
      <c r="E85" s="44">
        <v>8.9049999999999994</v>
      </c>
      <c r="F85" s="63">
        <v>9.7189999999999994</v>
      </c>
      <c r="G85" s="60">
        <v>7.0190000000000001</v>
      </c>
      <c r="H85" s="60">
        <v>7.1630000000000003</v>
      </c>
      <c r="I85" s="60">
        <v>7.3280000000000003</v>
      </c>
      <c r="J85" s="60">
        <v>7.4989999999999997</v>
      </c>
      <c r="K85" s="60">
        <v>7.6790000000000003</v>
      </c>
    </row>
    <row r="86" spans="2:11" ht="21" customHeight="1" x14ac:dyDescent="0.3">
      <c r="B86" s="34" t="s">
        <v>60</v>
      </c>
      <c r="C86" s="3" t="s">
        <v>53</v>
      </c>
      <c r="D86" s="14"/>
      <c r="E86" s="44">
        <v>79.233999999999995</v>
      </c>
      <c r="F86" s="63">
        <v>92.39</v>
      </c>
      <c r="G86" s="60">
        <v>92.132000000000005</v>
      </c>
      <c r="H86" s="60">
        <v>94.021000000000001</v>
      </c>
      <c r="I86" s="60">
        <v>96.183000000000007</v>
      </c>
      <c r="J86" s="60">
        <v>98.433999999999997</v>
      </c>
      <c r="K86" s="60">
        <v>100.79600000000001</v>
      </c>
    </row>
    <row r="87" spans="2:11" ht="21" customHeight="1" x14ac:dyDescent="0.3">
      <c r="B87" s="34" t="s">
        <v>61</v>
      </c>
      <c r="C87" s="3" t="s">
        <v>53</v>
      </c>
      <c r="D87" s="14"/>
      <c r="E87" s="44">
        <v>110.407</v>
      </c>
      <c r="F87" s="63">
        <v>128.143</v>
      </c>
      <c r="G87" s="60">
        <v>124.42700000000001</v>
      </c>
      <c r="H87" s="60">
        <v>126.985</v>
      </c>
      <c r="I87" s="60">
        <v>129.90600000000001</v>
      </c>
      <c r="J87" s="60">
        <v>132.95599999999999</v>
      </c>
      <c r="K87" s="60">
        <v>136.148</v>
      </c>
    </row>
    <row r="88" spans="2:11" ht="21" customHeight="1" x14ac:dyDescent="0.3">
      <c r="B88" s="34" t="s">
        <v>45</v>
      </c>
      <c r="C88" s="3" t="s">
        <v>53</v>
      </c>
      <c r="D88" s="14"/>
      <c r="E88" s="44">
        <v>191.73699999999999</v>
      </c>
      <c r="F88" s="63">
        <v>192.38800000000001</v>
      </c>
      <c r="G88" s="60">
        <v>160.96700000000001</v>
      </c>
      <c r="H88" s="60">
        <v>161.57599999999999</v>
      </c>
      <c r="I88" s="60">
        <v>162.47999999999999</v>
      </c>
      <c r="J88" s="60">
        <v>163.601</v>
      </c>
      <c r="K88" s="60">
        <v>165.65299999999999</v>
      </c>
    </row>
    <row r="89" spans="2:11" ht="21" customHeight="1" x14ac:dyDescent="0.3">
      <c r="B89" s="29" t="s">
        <v>74</v>
      </c>
      <c r="C89" s="3"/>
      <c r="D89" s="14"/>
      <c r="E89" s="44"/>
      <c r="F89" s="63"/>
      <c r="G89" s="60"/>
      <c r="H89" s="60"/>
      <c r="I89" s="60"/>
      <c r="J89" s="60"/>
      <c r="K89" s="60"/>
    </row>
    <row r="90" spans="2:11" ht="21" customHeight="1" x14ac:dyDescent="0.3">
      <c r="B90" s="64" t="s">
        <v>67</v>
      </c>
      <c r="C90" s="65" t="s">
        <v>53</v>
      </c>
      <c r="D90" s="14"/>
      <c r="E90" s="14"/>
      <c r="F90" s="66">
        <v>422.63900000000001</v>
      </c>
      <c r="G90" s="66">
        <v>374.16</v>
      </c>
      <c r="H90" s="66">
        <v>389.74599999999998</v>
      </c>
      <c r="I90" s="66">
        <v>395.89800000000002</v>
      </c>
      <c r="J90" s="66">
        <v>402.49</v>
      </c>
      <c r="K90" s="66">
        <v>410.27600000000001</v>
      </c>
    </row>
    <row r="91" spans="2:11" ht="21" customHeight="1" x14ac:dyDescent="0.3">
      <c r="B91" s="64" t="s">
        <v>68</v>
      </c>
      <c r="D91" s="14"/>
      <c r="E91" s="14"/>
      <c r="F91" s="66"/>
      <c r="G91" s="66"/>
      <c r="H91" s="66"/>
      <c r="I91" s="66"/>
      <c r="J91" s="66"/>
      <c r="K91" s="41"/>
    </row>
    <row r="92" spans="2:11" ht="21" customHeight="1" x14ac:dyDescent="0.3">
      <c r="B92" s="67" t="s">
        <v>69</v>
      </c>
      <c r="C92" s="65" t="s">
        <v>53</v>
      </c>
      <c r="D92" s="14"/>
      <c r="E92" s="14"/>
      <c r="F92" s="66">
        <v>250.059</v>
      </c>
      <c r="G92" s="66">
        <v>232.45099999999999</v>
      </c>
      <c r="H92" s="66">
        <v>234.233</v>
      </c>
      <c r="I92" s="66">
        <v>238.30799999999999</v>
      </c>
      <c r="J92" s="66">
        <v>242.636</v>
      </c>
      <c r="K92" s="66">
        <v>247.584</v>
      </c>
    </row>
    <row r="93" spans="2:11" ht="21" customHeight="1" x14ac:dyDescent="0.3">
      <c r="B93" s="67" t="s">
        <v>70</v>
      </c>
      <c r="C93" s="65" t="s">
        <v>53</v>
      </c>
      <c r="D93" s="14"/>
      <c r="E93" s="14"/>
      <c r="F93" s="68">
        <v>62.587000000000003</v>
      </c>
      <c r="G93" s="66">
        <v>44.503</v>
      </c>
      <c r="H93" s="66">
        <v>56.973999999999997</v>
      </c>
      <c r="I93" s="66">
        <v>57.786999999999999</v>
      </c>
      <c r="J93" s="66">
        <v>58.665999999999997</v>
      </c>
      <c r="K93" s="66">
        <v>59.743000000000002</v>
      </c>
    </row>
    <row r="94" spans="2:11" ht="21" customHeight="1" x14ac:dyDescent="0.3">
      <c r="B94" s="67" t="s">
        <v>71</v>
      </c>
      <c r="C94" s="65" t="s">
        <v>53</v>
      </c>
      <c r="D94" s="14"/>
      <c r="E94" s="14"/>
      <c r="F94" s="68">
        <v>55.497999999999998</v>
      </c>
      <c r="G94" s="66">
        <v>49.783999999999999</v>
      </c>
      <c r="H94" s="66">
        <v>50.280999999999999</v>
      </c>
      <c r="I94" s="66">
        <v>50.914000000000001</v>
      </c>
      <c r="J94" s="66">
        <v>51.609000000000002</v>
      </c>
      <c r="K94" s="66">
        <v>51.594999999999999</v>
      </c>
    </row>
    <row r="95" spans="2:11" ht="21" customHeight="1" x14ac:dyDescent="0.3">
      <c r="B95" s="67" t="s">
        <v>72</v>
      </c>
      <c r="C95" s="65" t="s">
        <v>53</v>
      </c>
      <c r="D95" s="14"/>
      <c r="E95" s="14"/>
      <c r="F95" s="68">
        <v>51.031999999999996</v>
      </c>
      <c r="G95" s="66">
        <v>44.847000000000001</v>
      </c>
      <c r="H95" s="66">
        <v>45.35</v>
      </c>
      <c r="I95" s="66">
        <v>45.965000000000003</v>
      </c>
      <c r="J95" s="66">
        <v>46.634</v>
      </c>
      <c r="K95" s="66">
        <v>48.372</v>
      </c>
    </row>
    <row r="96" spans="2:11" ht="21" customHeight="1" x14ac:dyDescent="0.3">
      <c r="B96" s="67" t="s">
        <v>73</v>
      </c>
      <c r="C96" s="68"/>
      <c r="D96" s="14"/>
      <c r="E96" s="14"/>
      <c r="F96" s="68">
        <v>3.4630000000000001</v>
      </c>
      <c r="G96" s="66">
        <v>2.5750000000000002</v>
      </c>
      <c r="H96" s="66">
        <v>2.9079999999999999</v>
      </c>
      <c r="I96" s="66">
        <v>2.9239999999999999</v>
      </c>
      <c r="J96" s="66">
        <v>2.9449999999999998</v>
      </c>
      <c r="K96" s="66">
        <v>2.9820000000000002</v>
      </c>
    </row>
    <row r="97" spans="2:11" ht="21" customHeight="1" x14ac:dyDescent="0.3">
      <c r="B97" s="271" t="s">
        <v>75</v>
      </c>
      <c r="C97" s="272"/>
      <c r="D97" s="272"/>
      <c r="E97" s="273"/>
      <c r="F97" s="28"/>
      <c r="G97" s="28"/>
      <c r="H97" s="28"/>
      <c r="I97" s="28"/>
      <c r="J97" s="28"/>
      <c r="K97" s="28"/>
    </row>
    <row r="98" spans="2:11" ht="21" customHeight="1" x14ac:dyDescent="0.3">
      <c r="B98" s="64" t="s">
        <v>67</v>
      </c>
      <c r="C98" s="69" t="s">
        <v>53</v>
      </c>
      <c r="D98" s="14"/>
      <c r="E98" s="14"/>
      <c r="F98" s="70">
        <v>192.38800000000001</v>
      </c>
      <c r="G98" s="66">
        <v>150.58199999999999</v>
      </c>
      <c r="H98" s="66">
        <v>161.57599999999999</v>
      </c>
      <c r="I98" s="66">
        <v>162.47999999999999</v>
      </c>
      <c r="J98" s="66">
        <v>163.601</v>
      </c>
      <c r="K98" s="66">
        <v>165.65299999999999</v>
      </c>
    </row>
    <row r="99" spans="2:11" ht="21" customHeight="1" x14ac:dyDescent="0.3">
      <c r="B99" s="64" t="s">
        <v>68</v>
      </c>
      <c r="D99" s="14"/>
      <c r="E99" s="14"/>
      <c r="F99" s="70"/>
      <c r="G99" s="66"/>
      <c r="H99" s="66"/>
      <c r="I99" s="66"/>
      <c r="J99" s="66"/>
      <c r="K99" s="41"/>
    </row>
    <row r="100" spans="2:11" ht="21" customHeight="1" x14ac:dyDescent="0.3">
      <c r="B100" s="67" t="s">
        <v>69</v>
      </c>
      <c r="C100" s="69" t="s">
        <v>53</v>
      </c>
      <c r="D100" s="14"/>
      <c r="E100" s="14"/>
      <c r="F100" s="70">
        <v>89.844999999999999</v>
      </c>
      <c r="G100" s="66">
        <v>76.718100000000007</v>
      </c>
      <c r="H100" s="66">
        <v>75.456000000000003</v>
      </c>
      <c r="I100" s="66">
        <v>75.879000000000005</v>
      </c>
      <c r="J100" s="66">
        <v>76.402000000000001</v>
      </c>
      <c r="K100" s="66">
        <v>77.36</v>
      </c>
    </row>
    <row r="101" spans="2:11" ht="21" customHeight="1" x14ac:dyDescent="0.3">
      <c r="B101" s="67" t="s">
        <v>70</v>
      </c>
      <c r="C101" s="69" t="s">
        <v>53</v>
      </c>
      <c r="D101" s="14"/>
      <c r="E101" s="14"/>
      <c r="F101" s="70">
        <v>34.052999999999997</v>
      </c>
      <c r="G101" s="66">
        <v>16.882000000000001</v>
      </c>
      <c r="H101" s="66">
        <v>28.599</v>
      </c>
      <c r="I101" s="66">
        <v>28.759</v>
      </c>
      <c r="J101" s="66">
        <v>28.957000000000001</v>
      </c>
      <c r="K101" s="66">
        <v>29.321000000000002</v>
      </c>
    </row>
    <row r="102" spans="2:11" ht="21" customHeight="1" x14ac:dyDescent="0.3">
      <c r="B102" s="67" t="s">
        <v>71</v>
      </c>
      <c r="C102" s="69" t="s">
        <v>53</v>
      </c>
      <c r="D102" s="14"/>
      <c r="E102" s="14"/>
      <c r="F102" s="70">
        <v>35.783999999999999</v>
      </c>
      <c r="G102" s="66">
        <v>29.94</v>
      </c>
      <c r="H102" s="66">
        <v>30.053000000000001</v>
      </c>
      <c r="I102" s="66">
        <v>30.221</v>
      </c>
      <c r="J102" s="66">
        <v>30.43</v>
      </c>
      <c r="K102" s="66">
        <v>30.811</v>
      </c>
    </row>
    <row r="103" spans="2:11" ht="21" customHeight="1" x14ac:dyDescent="0.3">
      <c r="B103" s="67" t="s">
        <v>72</v>
      </c>
      <c r="C103" s="69" t="s">
        <v>53</v>
      </c>
      <c r="D103" s="14"/>
      <c r="E103" s="14"/>
      <c r="F103" s="70">
        <v>29.242999999999999</v>
      </c>
      <c r="G103" s="66">
        <v>24.466999999999999</v>
      </c>
      <c r="H103" s="66">
        <v>24.56</v>
      </c>
      <c r="I103" s="66">
        <v>24.696999999999999</v>
      </c>
      <c r="J103" s="66">
        <v>24.867000000000001</v>
      </c>
      <c r="K103" s="66">
        <v>25.178999999999998</v>
      </c>
    </row>
    <row r="104" spans="2:11" ht="21" customHeight="1" x14ac:dyDescent="0.3">
      <c r="B104" s="67" t="s">
        <v>73</v>
      </c>
      <c r="C104" s="69" t="s">
        <v>53</v>
      </c>
      <c r="D104" s="14"/>
      <c r="E104" s="14"/>
      <c r="F104" s="70">
        <v>3.4630000000000001</v>
      </c>
      <c r="G104" s="66">
        <v>2.5750000000000002</v>
      </c>
      <c r="H104" s="66">
        <v>2.9079999999999999</v>
      </c>
      <c r="I104" s="66">
        <v>2.9239999999999999</v>
      </c>
      <c r="J104" s="66">
        <v>2.9449999999999998</v>
      </c>
      <c r="K104" s="66">
        <v>2.9820000000000002</v>
      </c>
    </row>
    <row r="105" spans="2:11" ht="21" customHeight="1" x14ac:dyDescent="0.3">
      <c r="B105" s="271" t="s">
        <v>76</v>
      </c>
      <c r="C105" s="272"/>
      <c r="D105" s="272"/>
      <c r="E105" s="273"/>
      <c r="F105" s="28"/>
      <c r="G105" s="28"/>
      <c r="H105" s="28"/>
      <c r="I105" s="28"/>
      <c r="J105" s="28"/>
      <c r="K105" s="28"/>
    </row>
    <row r="106" spans="2:11" ht="21" customHeight="1" x14ac:dyDescent="0.3">
      <c r="B106" s="64" t="s">
        <v>67</v>
      </c>
      <c r="C106" s="69" t="s">
        <v>53</v>
      </c>
      <c r="D106" s="14"/>
      <c r="E106" s="14"/>
      <c r="F106" s="66">
        <v>102.10899999999999</v>
      </c>
      <c r="G106" s="66">
        <v>99.150999999999996</v>
      </c>
      <c r="H106" s="66">
        <v>101.184</v>
      </c>
      <c r="I106" s="66">
        <v>103.511</v>
      </c>
      <c r="J106" s="66">
        <v>105.93300000000001</v>
      </c>
      <c r="K106" s="66">
        <v>108.47499999999999</v>
      </c>
    </row>
    <row r="107" spans="2:11" ht="21" customHeight="1" x14ac:dyDescent="0.3">
      <c r="B107" s="64" t="s">
        <v>68</v>
      </c>
      <c r="D107" s="14"/>
      <c r="E107" s="14"/>
      <c r="F107" s="66"/>
      <c r="G107" s="66"/>
      <c r="H107" s="66"/>
      <c r="I107" s="66"/>
      <c r="J107" s="66"/>
      <c r="K107" s="41"/>
    </row>
    <row r="108" spans="2:11" ht="21" customHeight="1" x14ac:dyDescent="0.3">
      <c r="B108" s="67" t="s">
        <v>69</v>
      </c>
      <c r="C108" s="69" t="s">
        <v>53</v>
      </c>
      <c r="D108" s="14"/>
      <c r="E108" s="14"/>
      <c r="F108" s="66">
        <v>102.10899999999999</v>
      </c>
      <c r="G108" s="66">
        <v>99.150999999999996</v>
      </c>
      <c r="H108" s="66">
        <v>101.184</v>
      </c>
      <c r="I108" s="66">
        <v>103.511</v>
      </c>
      <c r="J108" s="66">
        <v>105.93300000000001</v>
      </c>
      <c r="K108" s="66">
        <v>108.47499999999999</v>
      </c>
    </row>
    <row r="109" spans="2:11" ht="21" customHeight="1" x14ac:dyDescent="0.3">
      <c r="B109" s="67" t="s">
        <v>70</v>
      </c>
      <c r="C109" s="69" t="s">
        <v>53</v>
      </c>
      <c r="D109" s="14"/>
      <c r="E109" s="14"/>
      <c r="F109" s="66">
        <v>0</v>
      </c>
      <c r="G109" s="66">
        <v>0</v>
      </c>
      <c r="H109" s="66">
        <v>0</v>
      </c>
      <c r="I109" s="66">
        <v>0</v>
      </c>
      <c r="J109" s="66">
        <v>0</v>
      </c>
      <c r="K109" s="66">
        <v>0</v>
      </c>
    </row>
    <row r="110" spans="2:11" ht="21" customHeight="1" x14ac:dyDescent="0.3">
      <c r="B110" s="67" t="s">
        <v>71</v>
      </c>
      <c r="C110" s="69" t="s">
        <v>53</v>
      </c>
      <c r="D110" s="14"/>
      <c r="E110" s="14"/>
      <c r="F110" s="66">
        <v>0</v>
      </c>
      <c r="G110" s="66">
        <v>0</v>
      </c>
      <c r="H110" s="66">
        <v>0</v>
      </c>
      <c r="I110" s="66">
        <v>0</v>
      </c>
      <c r="J110" s="66">
        <v>0</v>
      </c>
      <c r="K110" s="66">
        <v>0</v>
      </c>
    </row>
    <row r="111" spans="2:11" ht="21" customHeight="1" x14ac:dyDescent="0.3">
      <c r="B111" s="67" t="s">
        <v>72</v>
      </c>
      <c r="C111" s="69" t="s">
        <v>53</v>
      </c>
      <c r="D111" s="14"/>
      <c r="E111" s="14"/>
      <c r="F111" s="66">
        <v>0</v>
      </c>
      <c r="G111" s="66">
        <v>0</v>
      </c>
      <c r="H111" s="66">
        <v>0</v>
      </c>
      <c r="I111" s="66">
        <v>0</v>
      </c>
      <c r="J111" s="66">
        <v>0</v>
      </c>
      <c r="K111" s="66">
        <v>0</v>
      </c>
    </row>
    <row r="112" spans="2:11" ht="21" customHeight="1" x14ac:dyDescent="0.3">
      <c r="B112" s="67" t="s">
        <v>73</v>
      </c>
      <c r="C112" s="69" t="s">
        <v>53</v>
      </c>
      <c r="D112" s="14"/>
      <c r="E112" s="14"/>
      <c r="F112" s="66">
        <v>0</v>
      </c>
      <c r="G112" s="66">
        <v>0</v>
      </c>
      <c r="H112" s="66">
        <v>0</v>
      </c>
      <c r="I112" s="66">
        <v>0</v>
      </c>
      <c r="J112" s="66">
        <v>0</v>
      </c>
      <c r="K112" s="66">
        <v>0</v>
      </c>
    </row>
    <row r="113" spans="2:11" ht="21" customHeight="1" x14ac:dyDescent="0.3">
      <c r="B113" s="271" t="s">
        <v>77</v>
      </c>
      <c r="C113" s="272"/>
      <c r="D113" s="272"/>
      <c r="E113" s="273"/>
      <c r="F113" s="28"/>
      <c r="G113" s="28"/>
      <c r="H113" s="28"/>
      <c r="I113" s="28"/>
      <c r="J113" s="28"/>
      <c r="K113" s="28"/>
    </row>
    <row r="114" spans="2:11" ht="21" customHeight="1" x14ac:dyDescent="0.3">
      <c r="B114" s="64" t="s">
        <v>67</v>
      </c>
      <c r="C114" s="69" t="s">
        <v>53</v>
      </c>
      <c r="D114" s="14"/>
      <c r="E114" s="14"/>
      <c r="F114" s="70">
        <v>128.143</v>
      </c>
      <c r="G114" s="66">
        <v>124.42700000000001</v>
      </c>
      <c r="H114" s="66">
        <v>126.985</v>
      </c>
      <c r="I114" s="66">
        <v>129.90600000000001</v>
      </c>
      <c r="J114" s="66">
        <v>132.95599999999999</v>
      </c>
      <c r="K114" s="66">
        <v>136.148</v>
      </c>
    </row>
    <row r="115" spans="2:11" ht="21" customHeight="1" x14ac:dyDescent="0.3">
      <c r="B115" s="64" t="s">
        <v>68</v>
      </c>
      <c r="C115" s="128"/>
      <c r="D115" s="14"/>
      <c r="E115" s="14"/>
      <c r="F115" s="66"/>
      <c r="G115" s="66"/>
      <c r="H115" s="70"/>
      <c r="I115" s="66"/>
      <c r="J115" s="66"/>
      <c r="K115" s="41"/>
    </row>
    <row r="116" spans="2:11" ht="21" customHeight="1" x14ac:dyDescent="0.3">
      <c r="B116" s="67" t="s">
        <v>69</v>
      </c>
      <c r="C116" s="65" t="s">
        <v>53</v>
      </c>
      <c r="D116" s="14"/>
      <c r="E116" s="14"/>
      <c r="F116" s="66">
        <v>58.105327935222675</v>
      </c>
      <c r="G116" s="66">
        <v>56.582105603448269</v>
      </c>
      <c r="H116" s="70">
        <v>57.592754424778754</v>
      </c>
      <c r="I116" s="66">
        <v>58.917544247787603</v>
      </c>
      <c r="J116" s="66">
        <v>60.300840707964589</v>
      </c>
      <c r="K116" s="66">
        <v>61.748539823008841</v>
      </c>
    </row>
    <row r="117" spans="2:11" ht="21" customHeight="1" x14ac:dyDescent="0.3">
      <c r="B117" s="67" t="s">
        <v>70</v>
      </c>
      <c r="C117" s="65" t="s">
        <v>53</v>
      </c>
      <c r="D117" s="14"/>
      <c r="E117" s="14"/>
      <c r="F117" s="66">
        <v>28.53386639676113</v>
      </c>
      <c r="G117" s="66">
        <v>27.620648706896549</v>
      </c>
      <c r="H117" s="70">
        <v>28.374966814159293</v>
      </c>
      <c r="I117" s="66">
        <v>29.027668141592919</v>
      </c>
      <c r="J117" s="66">
        <v>29.709194690265488</v>
      </c>
      <c r="K117" s="66">
        <v>30.422451327433631</v>
      </c>
    </row>
    <row r="118" spans="2:11" ht="21" customHeight="1" x14ac:dyDescent="0.3">
      <c r="B118" s="67" t="s">
        <v>71</v>
      </c>
      <c r="C118" s="65" t="s">
        <v>53</v>
      </c>
      <c r="D118" s="14"/>
      <c r="E118" s="14"/>
      <c r="F118" s="66">
        <v>19.714307692307688</v>
      </c>
      <c r="G118" s="66">
        <v>19.843961206896552</v>
      </c>
      <c r="H118" s="70">
        <v>20.227699115044246</v>
      </c>
      <c r="I118" s="66">
        <v>20.692991150442474</v>
      </c>
      <c r="J118" s="66">
        <v>21.178831858407076</v>
      </c>
      <c r="K118" s="66">
        <v>20.78365486725664</v>
      </c>
    </row>
    <row r="119" spans="2:11" ht="21" customHeight="1" x14ac:dyDescent="0.3">
      <c r="B119" s="67" t="s">
        <v>72</v>
      </c>
      <c r="C119" s="65" t="s">
        <v>53</v>
      </c>
      <c r="D119" s="14"/>
      <c r="E119" s="14"/>
      <c r="F119" s="66">
        <v>21.789497975708503</v>
      </c>
      <c r="G119" s="66">
        <v>20.380284482758618</v>
      </c>
      <c r="H119" s="70">
        <v>20.789579646017696</v>
      </c>
      <c r="I119" s="66">
        <v>21.267796460176985</v>
      </c>
      <c r="J119" s="66">
        <v>21.767132743362829</v>
      </c>
      <c r="K119" s="66">
        <v>23.193353982300884</v>
      </c>
    </row>
    <row r="120" spans="2:11" ht="21" customHeight="1" x14ac:dyDescent="0.3">
      <c r="B120" s="67" t="s">
        <v>73</v>
      </c>
      <c r="C120" s="65" t="s">
        <v>53</v>
      </c>
      <c r="D120" s="14"/>
      <c r="E120" s="14"/>
      <c r="F120" s="66">
        <v>0</v>
      </c>
      <c r="G120" s="66">
        <v>0</v>
      </c>
      <c r="H120" s="70">
        <v>0</v>
      </c>
      <c r="I120" s="66">
        <v>0</v>
      </c>
      <c r="J120" s="66">
        <v>0</v>
      </c>
      <c r="K120" s="66">
        <v>0</v>
      </c>
    </row>
    <row r="121" spans="2:11" ht="21" customHeight="1" x14ac:dyDescent="0.3">
      <c r="B121" s="270" t="s">
        <v>78</v>
      </c>
      <c r="C121" s="270"/>
      <c r="D121" s="270"/>
      <c r="E121" s="270"/>
      <c r="F121" s="17"/>
      <c r="G121" s="17"/>
      <c r="H121" s="28"/>
      <c r="I121" s="28"/>
      <c r="J121" s="28"/>
      <c r="K121" s="28"/>
    </row>
    <row r="122" spans="2:11" ht="21" customHeight="1" x14ac:dyDescent="0.3">
      <c r="B122" s="64" t="s">
        <v>67</v>
      </c>
      <c r="C122" s="65" t="s">
        <v>27</v>
      </c>
      <c r="D122" s="14"/>
      <c r="E122" s="14"/>
      <c r="F122" s="66">
        <v>0.78</v>
      </c>
      <c r="G122" s="66">
        <v>0.65100000000000002</v>
      </c>
      <c r="H122" s="70">
        <v>0.65300000000000002</v>
      </c>
      <c r="I122" s="66">
        <v>0.65300000000000002</v>
      </c>
      <c r="J122" s="66">
        <v>0.65300000000000002</v>
      </c>
      <c r="K122" s="66">
        <v>0.65300000000000002</v>
      </c>
    </row>
    <row r="123" spans="2:11" ht="21" customHeight="1" x14ac:dyDescent="0.3">
      <c r="B123" s="64" t="s">
        <v>68</v>
      </c>
      <c r="C123" s="128"/>
      <c r="D123" s="14"/>
      <c r="E123" s="14"/>
      <c r="F123" s="66"/>
      <c r="G123" s="66"/>
      <c r="H123" s="70"/>
      <c r="I123" s="66"/>
      <c r="J123" s="66"/>
      <c r="K123" s="71"/>
    </row>
    <row r="124" spans="2:11" ht="21" customHeight="1" x14ac:dyDescent="0.3">
      <c r="B124" s="67" t="s">
        <v>69</v>
      </c>
      <c r="C124" s="65" t="s">
        <v>27</v>
      </c>
      <c r="D124" s="14"/>
      <c r="E124" s="14"/>
      <c r="F124" s="66">
        <v>0.36499999999999999</v>
      </c>
      <c r="G124" s="66">
        <v>0.30499999999999999</v>
      </c>
      <c r="H124" s="70">
        <v>0.30599999999999999</v>
      </c>
      <c r="I124" s="66">
        <v>0.30599999999999999</v>
      </c>
      <c r="J124" s="66">
        <v>0.30599999999999999</v>
      </c>
      <c r="K124" s="66">
        <v>0.30599999999999999</v>
      </c>
    </row>
    <row r="125" spans="2:11" ht="21" customHeight="1" x14ac:dyDescent="0.3">
      <c r="B125" s="67" t="s">
        <v>70</v>
      </c>
      <c r="C125" s="65" t="s">
        <v>27</v>
      </c>
      <c r="D125" s="14"/>
      <c r="E125" s="14"/>
      <c r="F125" s="66">
        <v>0.13800000000000001</v>
      </c>
      <c r="G125" s="66">
        <v>0.115</v>
      </c>
      <c r="H125" s="70">
        <v>0.11600000000000001</v>
      </c>
      <c r="I125" s="66">
        <v>0.11600000000000001</v>
      </c>
      <c r="J125" s="66">
        <v>0.11600000000000001</v>
      </c>
      <c r="K125" s="66">
        <v>0.11600000000000001</v>
      </c>
    </row>
    <row r="126" spans="2:11" ht="21" customHeight="1" x14ac:dyDescent="0.3">
      <c r="B126" s="67" t="s">
        <v>71</v>
      </c>
      <c r="C126" s="65" t="s">
        <v>27</v>
      </c>
      <c r="D126" s="14"/>
      <c r="E126" s="14"/>
      <c r="F126" s="66">
        <v>0.14499999999999999</v>
      </c>
      <c r="G126" s="66">
        <v>0.121</v>
      </c>
      <c r="H126" s="70">
        <v>0.121</v>
      </c>
      <c r="I126" s="66">
        <v>0.121</v>
      </c>
      <c r="J126" s="66">
        <v>0.121</v>
      </c>
      <c r="K126" s="66">
        <v>0.121</v>
      </c>
    </row>
    <row r="127" spans="2:11" ht="21" customHeight="1" x14ac:dyDescent="0.3">
      <c r="B127" s="67" t="s">
        <v>72</v>
      </c>
      <c r="C127" s="65" t="s">
        <v>27</v>
      </c>
      <c r="D127" s="14"/>
      <c r="E127" s="14"/>
      <c r="F127" s="66">
        <v>0.11899999999999999</v>
      </c>
      <c r="G127" s="66">
        <v>9.9000000000000005E-2</v>
      </c>
      <c r="H127" s="70">
        <v>9.9000000000000005E-2</v>
      </c>
      <c r="I127" s="66">
        <v>9.9000000000000005E-2</v>
      </c>
      <c r="J127" s="66">
        <v>9.9000000000000005E-2</v>
      </c>
      <c r="K127" s="66">
        <v>9.9000000000000005E-2</v>
      </c>
    </row>
    <row r="128" spans="2:11" ht="21" customHeight="1" x14ac:dyDescent="0.3">
      <c r="B128" s="67" t="s">
        <v>73</v>
      </c>
      <c r="C128" s="65" t="s">
        <v>27</v>
      </c>
      <c r="D128" s="14"/>
      <c r="E128" s="14"/>
      <c r="F128" s="66">
        <v>1.2999999999999999E-2</v>
      </c>
      <c r="G128" s="66">
        <v>1.0999999999999999E-2</v>
      </c>
      <c r="H128" s="70">
        <v>1.0999999999999999E-2</v>
      </c>
      <c r="I128" s="66">
        <v>1.0999999999999999E-2</v>
      </c>
      <c r="J128" s="66">
        <v>1.0999999999999999E-2</v>
      </c>
      <c r="K128" s="66">
        <v>1.0999999999999999E-2</v>
      </c>
    </row>
    <row r="129" spans="2:11" ht="33.75" customHeight="1" x14ac:dyDescent="0.3">
      <c r="B129" s="270" t="s">
        <v>79</v>
      </c>
      <c r="C129" s="270"/>
      <c r="D129" s="270"/>
      <c r="E129" s="270"/>
      <c r="F129" s="17"/>
      <c r="G129" s="17"/>
      <c r="H129" s="28"/>
      <c r="I129" s="28"/>
      <c r="J129" s="28"/>
      <c r="K129" s="28"/>
    </row>
    <row r="130" spans="2:11" ht="21" customHeight="1" x14ac:dyDescent="0.3">
      <c r="B130" s="64" t="s">
        <v>67</v>
      </c>
      <c r="C130" s="65" t="s">
        <v>27</v>
      </c>
      <c r="D130" s="14"/>
      <c r="E130" s="14"/>
      <c r="F130" s="66">
        <v>0.36899999999999999</v>
      </c>
      <c r="G130" s="66">
        <v>0.35099999999999998</v>
      </c>
      <c r="H130" s="70">
        <v>0.35</v>
      </c>
      <c r="I130" s="66">
        <v>0.35</v>
      </c>
      <c r="J130" s="66">
        <v>0.35</v>
      </c>
      <c r="K130" s="66">
        <v>0.35</v>
      </c>
    </row>
    <row r="131" spans="2:11" ht="21" customHeight="1" x14ac:dyDescent="0.3">
      <c r="B131" s="64" t="s">
        <v>68</v>
      </c>
      <c r="C131" s="128"/>
      <c r="D131" s="14"/>
      <c r="E131" s="14"/>
      <c r="F131" s="66"/>
      <c r="G131" s="66"/>
      <c r="H131" s="70"/>
      <c r="I131" s="66"/>
      <c r="J131" s="66"/>
      <c r="K131" s="72"/>
    </row>
    <row r="132" spans="2:11" ht="21" customHeight="1" x14ac:dyDescent="0.3">
      <c r="B132" s="67" t="s">
        <v>69</v>
      </c>
      <c r="C132" s="65" t="s">
        <v>27</v>
      </c>
      <c r="D132" s="14"/>
      <c r="E132" s="14"/>
      <c r="F132" s="66">
        <v>0.36899999999999999</v>
      </c>
      <c r="G132" s="66">
        <v>0.35099999999999998</v>
      </c>
      <c r="H132" s="70">
        <v>0.35</v>
      </c>
      <c r="I132" s="66">
        <v>0.35</v>
      </c>
      <c r="J132" s="66">
        <v>0.35</v>
      </c>
      <c r="K132" s="66">
        <v>0.35</v>
      </c>
    </row>
    <row r="133" spans="2:11" ht="21" customHeight="1" x14ac:dyDescent="0.3">
      <c r="B133" s="67" t="s">
        <v>70</v>
      </c>
      <c r="C133" s="65" t="s">
        <v>27</v>
      </c>
      <c r="D133" s="14"/>
      <c r="E133" s="14"/>
      <c r="F133" s="66">
        <v>0</v>
      </c>
      <c r="G133" s="66">
        <v>0</v>
      </c>
      <c r="H133" s="70">
        <v>0</v>
      </c>
      <c r="I133" s="66">
        <v>0</v>
      </c>
      <c r="J133" s="66">
        <v>0</v>
      </c>
      <c r="K133" s="66">
        <v>0</v>
      </c>
    </row>
    <row r="134" spans="2:11" ht="21" customHeight="1" x14ac:dyDescent="0.3">
      <c r="B134" s="67" t="s">
        <v>71</v>
      </c>
      <c r="C134" s="65" t="s">
        <v>27</v>
      </c>
      <c r="D134" s="14"/>
      <c r="E134" s="14"/>
      <c r="F134" s="66">
        <v>0</v>
      </c>
      <c r="G134" s="66">
        <v>0</v>
      </c>
      <c r="H134" s="70">
        <v>0</v>
      </c>
      <c r="I134" s="66">
        <v>0</v>
      </c>
      <c r="J134" s="66">
        <v>0</v>
      </c>
      <c r="K134" s="66">
        <v>0</v>
      </c>
    </row>
    <row r="135" spans="2:11" ht="21" customHeight="1" x14ac:dyDescent="0.3">
      <c r="B135" s="67" t="s">
        <v>72</v>
      </c>
      <c r="C135" s="65" t="s">
        <v>27</v>
      </c>
      <c r="D135" s="14"/>
      <c r="E135" s="14"/>
      <c r="F135" s="66">
        <v>0</v>
      </c>
      <c r="G135" s="66">
        <v>0</v>
      </c>
      <c r="H135" s="70">
        <v>0</v>
      </c>
      <c r="I135" s="66">
        <v>0</v>
      </c>
      <c r="J135" s="66">
        <v>0</v>
      </c>
      <c r="K135" s="66">
        <v>0</v>
      </c>
    </row>
    <row r="136" spans="2:11" ht="21" customHeight="1" x14ac:dyDescent="0.3">
      <c r="B136" s="67" t="s">
        <v>73</v>
      </c>
      <c r="C136" s="65" t="s">
        <v>27</v>
      </c>
      <c r="D136" s="14"/>
      <c r="E136" s="14"/>
      <c r="F136" s="66">
        <v>0</v>
      </c>
      <c r="G136" s="66">
        <v>0</v>
      </c>
      <c r="H136" s="70">
        <v>0</v>
      </c>
      <c r="I136" s="66">
        <v>0</v>
      </c>
      <c r="J136" s="66">
        <v>0</v>
      </c>
      <c r="K136" s="66">
        <v>0</v>
      </c>
    </row>
    <row r="137" spans="2:11" ht="21" customHeight="1" x14ac:dyDescent="0.3">
      <c r="B137" s="270" t="s">
        <v>80</v>
      </c>
      <c r="C137" s="270"/>
      <c r="D137" s="270"/>
      <c r="E137" s="270"/>
      <c r="F137" s="17"/>
      <c r="G137" s="17"/>
      <c r="H137" s="28"/>
      <c r="I137" s="28"/>
      <c r="J137" s="28"/>
      <c r="K137" s="28"/>
    </row>
    <row r="138" spans="2:11" ht="21" customHeight="1" x14ac:dyDescent="0.3">
      <c r="B138" s="64" t="s">
        <v>67</v>
      </c>
      <c r="C138" s="65" t="s">
        <v>27</v>
      </c>
      <c r="D138" s="14"/>
      <c r="E138" s="14"/>
      <c r="F138" s="66">
        <v>2.5060000000000002</v>
      </c>
      <c r="G138" s="66">
        <v>2.266</v>
      </c>
      <c r="H138" s="70">
        <v>2.2050000000000001</v>
      </c>
      <c r="I138" s="66">
        <v>2.1429999999999998</v>
      </c>
      <c r="J138" s="66">
        <v>2.081</v>
      </c>
      <c r="K138" s="66">
        <v>2.0189999999999997</v>
      </c>
    </row>
    <row r="139" spans="2:11" ht="21" customHeight="1" x14ac:dyDescent="0.3">
      <c r="B139" s="64" t="s">
        <v>68</v>
      </c>
      <c r="C139" s="128"/>
      <c r="D139" s="14"/>
      <c r="E139" s="14"/>
      <c r="F139" s="66"/>
      <c r="G139" s="66"/>
      <c r="H139" s="70"/>
      <c r="I139" s="66"/>
      <c r="J139" s="66"/>
      <c r="K139" s="41"/>
    </row>
    <row r="140" spans="2:11" ht="21" customHeight="1" x14ac:dyDescent="0.3">
      <c r="B140" s="67" t="s">
        <v>69</v>
      </c>
      <c r="C140" s="65" t="s">
        <v>27</v>
      </c>
      <c r="D140" s="14"/>
      <c r="E140" s="14"/>
      <c r="F140" s="66">
        <v>1.107</v>
      </c>
      <c r="G140" s="66">
        <v>1.002</v>
      </c>
      <c r="H140" s="70">
        <v>0.97499999999999998</v>
      </c>
      <c r="I140" s="66">
        <v>0.94699999999999995</v>
      </c>
      <c r="J140" s="66">
        <v>0.92</v>
      </c>
      <c r="K140" s="66">
        <v>0.89200000000000002</v>
      </c>
    </row>
    <row r="141" spans="2:11" ht="21" customHeight="1" x14ac:dyDescent="0.3">
      <c r="B141" s="67" t="s">
        <v>70</v>
      </c>
      <c r="C141" s="65" t="s">
        <v>27</v>
      </c>
      <c r="D141" s="14"/>
      <c r="E141" s="14"/>
      <c r="F141" s="66">
        <v>0.52100000000000002</v>
      </c>
      <c r="G141" s="66">
        <v>0.47099999999999997</v>
      </c>
      <c r="H141" s="70">
        <v>0.45800000000000002</v>
      </c>
      <c r="I141" s="66">
        <v>0.44600000000000001</v>
      </c>
      <c r="J141" s="66">
        <v>0.433</v>
      </c>
      <c r="K141" s="66">
        <v>0.42099999999999999</v>
      </c>
    </row>
    <row r="142" spans="2:11" ht="21" customHeight="1" x14ac:dyDescent="0.3">
      <c r="B142" s="67" t="s">
        <v>71</v>
      </c>
      <c r="C142" s="65" t="s">
        <v>27</v>
      </c>
      <c r="D142" s="14"/>
      <c r="E142" s="14"/>
      <c r="F142" s="66">
        <v>0.438</v>
      </c>
      <c r="G142" s="66">
        <v>0.39700000000000002</v>
      </c>
      <c r="H142" s="70">
        <v>0.38600000000000001</v>
      </c>
      <c r="I142" s="66">
        <v>0.375</v>
      </c>
      <c r="J142" s="66">
        <v>0.36399999999999999</v>
      </c>
      <c r="K142" s="66">
        <v>0.35299999999999998</v>
      </c>
    </row>
    <row r="143" spans="2:11" ht="21" customHeight="1" x14ac:dyDescent="0.3">
      <c r="B143" s="67" t="s">
        <v>72</v>
      </c>
      <c r="C143" s="65" t="s">
        <v>27</v>
      </c>
      <c r="D143" s="14"/>
      <c r="E143" s="14"/>
      <c r="F143" s="66">
        <v>0.39900000000000002</v>
      </c>
      <c r="G143" s="70">
        <v>0.36</v>
      </c>
      <c r="H143" s="66">
        <v>0.35099999999999998</v>
      </c>
      <c r="I143" s="66">
        <v>0.34100000000000003</v>
      </c>
      <c r="J143" s="66">
        <v>0.33100000000000002</v>
      </c>
      <c r="K143" s="66">
        <v>0.32100000000000001</v>
      </c>
    </row>
    <row r="144" spans="2:11" ht="21" customHeight="1" x14ac:dyDescent="0.3">
      <c r="B144" s="67" t="s">
        <v>73</v>
      </c>
      <c r="C144" s="65" t="s">
        <v>27</v>
      </c>
      <c r="D144" s="14"/>
      <c r="E144" s="14"/>
      <c r="F144" s="66">
        <v>4.1000000000000002E-2</v>
      </c>
      <c r="G144" s="70">
        <v>3.5999999999999997E-2</v>
      </c>
      <c r="H144" s="66">
        <v>3.5000000000000003E-2</v>
      </c>
      <c r="I144" s="66">
        <v>3.4000000000000002E-2</v>
      </c>
      <c r="J144" s="66">
        <v>3.3000000000000002E-2</v>
      </c>
      <c r="K144" s="66">
        <v>3.2000000000000001E-2</v>
      </c>
    </row>
    <row r="145" spans="2:11" ht="21" customHeight="1" x14ac:dyDescent="0.3">
      <c r="B145" s="270" t="s">
        <v>81</v>
      </c>
      <c r="C145" s="270"/>
      <c r="D145" s="270"/>
      <c r="E145" s="270"/>
      <c r="F145" s="17"/>
      <c r="G145" s="28"/>
      <c r="H145" s="28"/>
      <c r="I145" s="28"/>
      <c r="J145" s="28"/>
      <c r="K145" s="28"/>
    </row>
    <row r="146" spans="2:11" ht="21" customHeight="1" x14ac:dyDescent="0.3">
      <c r="B146" s="64" t="s">
        <v>67</v>
      </c>
      <c r="C146" s="65" t="s">
        <v>27</v>
      </c>
      <c r="D146" s="14"/>
      <c r="E146" s="14"/>
      <c r="F146" s="66">
        <v>0.49399999999999999</v>
      </c>
      <c r="G146" s="70">
        <v>0.46400000000000002</v>
      </c>
      <c r="H146" s="66">
        <v>0.45200000000000001</v>
      </c>
      <c r="I146" s="66">
        <v>0.45200000000000001</v>
      </c>
      <c r="J146" s="66">
        <v>0.45200000000000001</v>
      </c>
      <c r="K146" s="66">
        <v>0.45200000000000001</v>
      </c>
    </row>
    <row r="147" spans="2:11" ht="21" customHeight="1" x14ac:dyDescent="0.3">
      <c r="B147" s="64" t="s">
        <v>68</v>
      </c>
      <c r="C147" s="128"/>
      <c r="D147" s="14"/>
      <c r="E147" s="14"/>
      <c r="F147" s="66"/>
      <c r="G147" s="70"/>
      <c r="H147" s="66"/>
      <c r="I147" s="66"/>
      <c r="J147" s="66"/>
      <c r="K147" s="66"/>
    </row>
    <row r="148" spans="2:11" ht="21" customHeight="1" x14ac:dyDescent="0.3">
      <c r="B148" s="67" t="s">
        <v>69</v>
      </c>
      <c r="C148" s="65" t="s">
        <v>27</v>
      </c>
      <c r="D148" s="14"/>
      <c r="E148" s="14"/>
      <c r="F148" s="66">
        <v>0.224</v>
      </c>
      <c r="G148" s="70">
        <v>0.21099999999999999</v>
      </c>
      <c r="H148" s="66">
        <v>0.20499999999999999</v>
      </c>
      <c r="I148" s="66">
        <v>0.20499999999999999</v>
      </c>
      <c r="J148" s="66">
        <v>0.20499999999999999</v>
      </c>
      <c r="K148" s="66">
        <v>0.20499999999999999</v>
      </c>
    </row>
    <row r="149" spans="2:11" ht="21" customHeight="1" x14ac:dyDescent="0.3">
      <c r="B149" s="67" t="s">
        <v>70</v>
      </c>
      <c r="C149" s="68"/>
      <c r="D149" s="14"/>
      <c r="E149" s="14"/>
      <c r="F149" s="66">
        <v>0.11</v>
      </c>
      <c r="G149" s="70">
        <v>0.10299999999999999</v>
      </c>
      <c r="H149" s="66">
        <v>0.10100000000000001</v>
      </c>
      <c r="I149" s="66">
        <v>0.10100000000000001</v>
      </c>
      <c r="J149" s="66">
        <v>0.10100000000000001</v>
      </c>
      <c r="K149" s="66">
        <v>0.10100000000000001</v>
      </c>
    </row>
    <row r="150" spans="2:11" ht="21" customHeight="1" x14ac:dyDescent="0.3">
      <c r="B150" s="67" t="s">
        <v>71</v>
      </c>
      <c r="C150" s="68"/>
      <c r="D150" s="14"/>
      <c r="E150" s="14"/>
      <c r="F150" s="66">
        <v>7.5999999999999998E-2</v>
      </c>
      <c r="G150" s="70">
        <v>7.3999999999999996E-2</v>
      </c>
      <c r="H150" s="66">
        <v>7.1999999999999995E-2</v>
      </c>
      <c r="I150" s="66">
        <v>7.1999999999999995E-2</v>
      </c>
      <c r="J150" s="66">
        <v>7.1999999999999995E-2</v>
      </c>
      <c r="K150" s="66">
        <v>7.1999999999999995E-2</v>
      </c>
    </row>
    <row r="151" spans="2:11" ht="21" customHeight="1" x14ac:dyDescent="0.3">
      <c r="B151" s="67" t="s">
        <v>72</v>
      </c>
      <c r="C151" s="68"/>
      <c r="D151" s="14"/>
      <c r="E151" s="14"/>
      <c r="F151" s="66">
        <v>8.4000000000000005E-2</v>
      </c>
      <c r="G151" s="70">
        <v>7.5999999999999998E-2</v>
      </c>
      <c r="H151" s="66">
        <v>7.3999999999999996E-2</v>
      </c>
      <c r="I151" s="66">
        <v>7.3999999999999996E-2</v>
      </c>
      <c r="J151" s="66">
        <v>7.3999999999999996E-2</v>
      </c>
      <c r="K151" s="66">
        <v>7.3999999999999996E-2</v>
      </c>
    </row>
    <row r="152" spans="2:11" ht="21" customHeight="1" x14ac:dyDescent="0.3">
      <c r="B152" s="67" t="s">
        <v>73</v>
      </c>
      <c r="C152" s="68"/>
      <c r="D152" s="14"/>
      <c r="E152" s="14"/>
      <c r="F152" s="66">
        <v>0</v>
      </c>
      <c r="G152" s="70">
        <v>0</v>
      </c>
      <c r="H152" s="66">
        <v>0</v>
      </c>
      <c r="I152" s="66">
        <v>0</v>
      </c>
      <c r="J152" s="66">
        <v>0</v>
      </c>
      <c r="K152" s="66">
        <v>0</v>
      </c>
    </row>
    <row r="153" spans="2:11" ht="21" customHeight="1" x14ac:dyDescent="0.3">
      <c r="B153" s="270" t="s">
        <v>82</v>
      </c>
      <c r="C153" s="270"/>
      <c r="D153" s="270"/>
      <c r="E153" s="270"/>
      <c r="F153" s="17"/>
      <c r="G153" s="28"/>
      <c r="H153" s="28"/>
      <c r="I153" s="28"/>
      <c r="J153" s="28"/>
      <c r="K153" s="28"/>
    </row>
    <row r="154" spans="2:11" ht="21" customHeight="1" x14ac:dyDescent="0.3">
      <c r="B154" s="64" t="s">
        <v>67</v>
      </c>
      <c r="C154" s="69" t="s">
        <v>27</v>
      </c>
      <c r="D154" s="14"/>
      <c r="E154" s="14"/>
      <c r="F154" s="66">
        <v>1.643</v>
      </c>
      <c r="G154" s="66">
        <v>1.466</v>
      </c>
      <c r="H154" s="66">
        <v>1.4550000000000001</v>
      </c>
      <c r="I154" s="66">
        <v>1.4550000000000001</v>
      </c>
      <c r="J154" s="66">
        <v>1.4550000000000001</v>
      </c>
      <c r="K154" s="66">
        <v>1.4550000000000001</v>
      </c>
    </row>
    <row r="155" spans="2:11" ht="21" customHeight="1" x14ac:dyDescent="0.3">
      <c r="B155" s="64" t="s">
        <v>68</v>
      </c>
      <c r="D155" s="14"/>
      <c r="E155" s="14"/>
      <c r="F155" s="66"/>
      <c r="G155" s="66"/>
      <c r="H155" s="66"/>
      <c r="I155" s="66"/>
      <c r="J155" s="66"/>
      <c r="K155" s="50"/>
    </row>
    <row r="156" spans="2:11" ht="21" customHeight="1" x14ac:dyDescent="0.3">
      <c r="B156" s="67" t="s">
        <v>69</v>
      </c>
      <c r="C156" s="69" t="s">
        <v>27</v>
      </c>
      <c r="D156" s="14"/>
      <c r="E156" s="14"/>
      <c r="F156" s="66">
        <v>0.95799999999999996</v>
      </c>
      <c r="G156" s="66">
        <v>0.86699999999999999</v>
      </c>
      <c r="H156" s="66">
        <v>0.86099999999999999</v>
      </c>
      <c r="I156" s="66">
        <v>0.86099999999999999</v>
      </c>
      <c r="J156" s="66">
        <v>0.86099999999999999</v>
      </c>
      <c r="K156" s="66">
        <v>0.86099999999999999</v>
      </c>
    </row>
    <row r="157" spans="2:11" ht="21" customHeight="1" x14ac:dyDescent="0.3">
      <c r="B157" s="67" t="s">
        <v>70</v>
      </c>
      <c r="C157" s="69" t="s">
        <v>27</v>
      </c>
      <c r="D157" s="14"/>
      <c r="E157" s="14"/>
      <c r="F157" s="66">
        <v>0.248</v>
      </c>
      <c r="G157" s="66">
        <v>0.218</v>
      </c>
      <c r="H157" s="66">
        <v>0.217</v>
      </c>
      <c r="I157" s="66">
        <v>0.217</v>
      </c>
      <c r="J157" s="66">
        <v>0.217</v>
      </c>
      <c r="K157" s="66">
        <v>0.217</v>
      </c>
    </row>
    <row r="158" spans="2:11" ht="21" customHeight="1" x14ac:dyDescent="0.3">
      <c r="B158" s="67" t="s">
        <v>71</v>
      </c>
      <c r="C158" s="69" t="s">
        <v>27</v>
      </c>
      <c r="D158" s="14"/>
      <c r="E158" s="14"/>
      <c r="F158" s="66">
        <v>0.221</v>
      </c>
      <c r="G158" s="66">
        <v>0.19500000000000001</v>
      </c>
      <c r="H158" s="66">
        <v>0.193</v>
      </c>
      <c r="I158" s="66">
        <v>0.193</v>
      </c>
      <c r="J158" s="66">
        <v>0.193</v>
      </c>
      <c r="K158" s="66">
        <v>0.193</v>
      </c>
    </row>
    <row r="159" spans="2:11" ht="21" customHeight="1" x14ac:dyDescent="0.3">
      <c r="B159" s="67" t="s">
        <v>72</v>
      </c>
      <c r="C159" s="69" t="s">
        <v>27</v>
      </c>
      <c r="D159" s="14"/>
      <c r="E159" s="14"/>
      <c r="F159" s="66">
        <v>0.20300000000000001</v>
      </c>
      <c r="G159" s="66">
        <v>0.17499999999999999</v>
      </c>
      <c r="H159" s="66">
        <v>0.17299999999999999</v>
      </c>
      <c r="I159" s="66">
        <v>0.17299999999999999</v>
      </c>
      <c r="J159" s="66">
        <v>0.17299999999999999</v>
      </c>
      <c r="K159" s="66">
        <v>0.17299999999999999</v>
      </c>
    </row>
    <row r="160" spans="2:11" ht="21" customHeight="1" x14ac:dyDescent="0.3">
      <c r="B160" s="67" t="s">
        <v>73</v>
      </c>
      <c r="C160" s="69" t="s">
        <v>27</v>
      </c>
      <c r="D160" s="14"/>
      <c r="E160" s="14"/>
      <c r="F160" s="66">
        <v>1.2999999999999999E-2</v>
      </c>
      <c r="G160" s="66">
        <v>1.0999999999999999E-2</v>
      </c>
      <c r="H160" s="66">
        <v>1.0999999999999999E-2</v>
      </c>
      <c r="I160" s="66">
        <v>1.0999999999999999E-2</v>
      </c>
      <c r="J160" s="66">
        <v>1.0999999999999999E-2</v>
      </c>
      <c r="K160" s="66">
        <v>1.0999999999999999E-2</v>
      </c>
    </row>
    <row r="161" spans="2:11" ht="21" customHeight="1" x14ac:dyDescent="0.3">
      <c r="B161" s="203" t="s">
        <v>300</v>
      </c>
      <c r="C161" s="204"/>
      <c r="D161" s="104"/>
      <c r="E161" s="104"/>
      <c r="F161" s="205"/>
      <c r="G161" s="205"/>
      <c r="H161" s="205"/>
      <c r="I161" s="205"/>
      <c r="J161" s="205"/>
      <c r="K161" s="205"/>
    </row>
    <row r="162" spans="2:11" ht="39" customHeight="1" x14ac:dyDescent="0.3">
      <c r="B162" s="206" t="s">
        <v>301</v>
      </c>
      <c r="C162" s="69" t="s">
        <v>157</v>
      </c>
      <c r="D162" s="14"/>
      <c r="E162" s="14"/>
      <c r="F162" s="207" t="s">
        <v>89</v>
      </c>
      <c r="G162" s="208">
        <v>214</v>
      </c>
      <c r="H162" s="207" t="s">
        <v>89</v>
      </c>
      <c r="I162" s="207" t="s">
        <v>89</v>
      </c>
      <c r="J162" s="207" t="s">
        <v>89</v>
      </c>
      <c r="K162" s="207" t="s">
        <v>89</v>
      </c>
    </row>
    <row r="163" spans="2:11" ht="40.5" customHeight="1" x14ac:dyDescent="0.3">
      <c r="B163" s="206" t="s">
        <v>302</v>
      </c>
      <c r="C163" s="69" t="s">
        <v>151</v>
      </c>
      <c r="D163" s="14"/>
      <c r="E163" s="14"/>
      <c r="F163" s="207" t="s">
        <v>89</v>
      </c>
      <c r="G163" s="208">
        <v>17</v>
      </c>
      <c r="H163" s="207" t="s">
        <v>89</v>
      </c>
      <c r="I163" s="207" t="s">
        <v>89</v>
      </c>
      <c r="J163" s="207" t="s">
        <v>89</v>
      </c>
      <c r="K163" s="207" t="s">
        <v>89</v>
      </c>
    </row>
    <row r="164" spans="2:11" ht="46.5" customHeight="1" x14ac:dyDescent="0.3">
      <c r="B164" s="206" t="s">
        <v>303</v>
      </c>
      <c r="C164" s="69" t="s">
        <v>111</v>
      </c>
      <c r="D164" s="14"/>
      <c r="E164" s="14"/>
      <c r="F164" s="207" t="s">
        <v>89</v>
      </c>
      <c r="G164" s="208">
        <v>1258.8235294117646</v>
      </c>
      <c r="H164" s="207" t="s">
        <v>89</v>
      </c>
      <c r="I164" s="207" t="s">
        <v>89</v>
      </c>
      <c r="J164" s="207" t="s">
        <v>89</v>
      </c>
      <c r="K164" s="207" t="s">
        <v>89</v>
      </c>
    </row>
    <row r="165" spans="2:11" ht="63" customHeight="1" x14ac:dyDescent="0.3">
      <c r="B165" s="206" t="s">
        <v>304</v>
      </c>
      <c r="C165" s="69" t="s">
        <v>111</v>
      </c>
      <c r="D165" s="14"/>
      <c r="E165" s="14"/>
      <c r="F165" s="207" t="s">
        <v>89</v>
      </c>
      <c r="G165" s="209">
        <v>0</v>
      </c>
      <c r="H165" s="207" t="s">
        <v>89</v>
      </c>
      <c r="I165" s="207" t="s">
        <v>89</v>
      </c>
      <c r="J165" s="207" t="s">
        <v>89</v>
      </c>
      <c r="K165" s="207" t="s">
        <v>89</v>
      </c>
    </row>
    <row r="166" spans="2:11" ht="56.25" customHeight="1" x14ac:dyDescent="0.3">
      <c r="B166" s="206" t="s">
        <v>305</v>
      </c>
      <c r="C166" s="69" t="s">
        <v>111</v>
      </c>
      <c r="D166" s="14"/>
      <c r="E166" s="14"/>
      <c r="F166" s="207" t="s">
        <v>89</v>
      </c>
      <c r="G166" s="183">
        <f>G164-G165</f>
        <v>1258.8235294117646</v>
      </c>
      <c r="H166" s="207" t="s">
        <v>89</v>
      </c>
      <c r="I166" s="207" t="s">
        <v>89</v>
      </c>
      <c r="J166" s="207" t="s">
        <v>89</v>
      </c>
      <c r="K166" s="207" t="s">
        <v>89</v>
      </c>
    </row>
    <row r="167" spans="2:11" ht="21" customHeight="1" x14ac:dyDescent="0.3">
      <c r="B167" s="206" t="s">
        <v>306</v>
      </c>
      <c r="C167" s="69"/>
      <c r="D167" s="14"/>
      <c r="E167" s="14"/>
      <c r="F167" s="207"/>
      <c r="G167" s="207"/>
      <c r="H167" s="207"/>
      <c r="I167" s="207"/>
      <c r="J167" s="207"/>
      <c r="K167" s="207"/>
    </row>
    <row r="168" spans="2:11" ht="21" customHeight="1" x14ac:dyDescent="0.3">
      <c r="B168" s="206" t="s">
        <v>307</v>
      </c>
      <c r="C168" s="234"/>
      <c r="D168" s="14"/>
      <c r="E168" s="14"/>
      <c r="F168" s="207" t="s">
        <v>89</v>
      </c>
      <c r="G168" s="210">
        <v>1</v>
      </c>
      <c r="H168" s="207" t="s">
        <v>89</v>
      </c>
      <c r="I168" s="207" t="s">
        <v>89</v>
      </c>
      <c r="J168" s="207" t="s">
        <v>89</v>
      </c>
      <c r="K168" s="207" t="s">
        <v>89</v>
      </c>
    </row>
    <row r="169" spans="2:11" ht="21" customHeight="1" x14ac:dyDescent="0.3">
      <c r="B169" s="206" t="s">
        <v>308</v>
      </c>
      <c r="C169" s="234"/>
      <c r="D169" s="14"/>
      <c r="E169" s="14"/>
      <c r="F169" s="207" t="s">
        <v>89</v>
      </c>
      <c r="G169" s="210">
        <v>0</v>
      </c>
      <c r="H169" s="207" t="s">
        <v>89</v>
      </c>
      <c r="I169" s="207" t="s">
        <v>89</v>
      </c>
      <c r="J169" s="207" t="s">
        <v>89</v>
      </c>
      <c r="K169" s="207" t="s">
        <v>89</v>
      </c>
    </row>
    <row r="170" spans="2:11" ht="40.5" customHeight="1" x14ac:dyDescent="0.3">
      <c r="B170" s="206" t="s">
        <v>309</v>
      </c>
      <c r="C170" s="69" t="s">
        <v>111</v>
      </c>
      <c r="D170" s="14"/>
      <c r="E170" s="14"/>
      <c r="F170" s="207" t="s">
        <v>89</v>
      </c>
      <c r="G170" s="208">
        <v>1258.8235294117646</v>
      </c>
      <c r="H170" s="207" t="s">
        <v>89</v>
      </c>
      <c r="I170" s="207" t="s">
        <v>89</v>
      </c>
      <c r="J170" s="207" t="s">
        <v>89</v>
      </c>
      <c r="K170" s="207" t="s">
        <v>89</v>
      </c>
    </row>
    <row r="171" spans="2:11" ht="42" customHeight="1" x14ac:dyDescent="0.3">
      <c r="B171" s="206" t="s">
        <v>311</v>
      </c>
      <c r="C171" s="69" t="s">
        <v>111</v>
      </c>
      <c r="D171" s="14"/>
      <c r="E171" s="14"/>
      <c r="F171" s="207" t="s">
        <v>89</v>
      </c>
      <c r="G171" s="208">
        <v>0</v>
      </c>
      <c r="H171" s="207" t="s">
        <v>89</v>
      </c>
      <c r="I171" s="207" t="s">
        <v>89</v>
      </c>
      <c r="J171" s="207" t="s">
        <v>89</v>
      </c>
      <c r="K171" s="207" t="s">
        <v>89</v>
      </c>
    </row>
    <row r="172" spans="2:11" ht="44.25" customHeight="1" x14ac:dyDescent="0.3">
      <c r="B172" s="206" t="s">
        <v>310</v>
      </c>
      <c r="C172" s="69" t="s">
        <v>111</v>
      </c>
      <c r="D172" s="14"/>
      <c r="E172" s="14"/>
      <c r="F172" s="207" t="s">
        <v>89</v>
      </c>
      <c r="G172" s="208">
        <v>161</v>
      </c>
      <c r="H172" s="207" t="s">
        <v>89</v>
      </c>
      <c r="I172" s="207" t="s">
        <v>89</v>
      </c>
      <c r="J172" s="207" t="s">
        <v>89</v>
      </c>
      <c r="K172" s="207" t="s">
        <v>89</v>
      </c>
    </row>
    <row r="173" spans="2:11" ht="39.75" customHeight="1" x14ac:dyDescent="0.3">
      <c r="B173" s="206" t="s">
        <v>312</v>
      </c>
      <c r="C173" s="69" t="s">
        <v>111</v>
      </c>
      <c r="D173" s="14"/>
      <c r="E173" s="14"/>
      <c r="F173" s="207" t="s">
        <v>89</v>
      </c>
      <c r="G173" s="208">
        <v>947.05882352941182</v>
      </c>
      <c r="H173" s="207" t="s">
        <v>89</v>
      </c>
      <c r="I173" s="207" t="s">
        <v>89</v>
      </c>
      <c r="J173" s="207" t="s">
        <v>89</v>
      </c>
      <c r="K173" s="207" t="s">
        <v>89</v>
      </c>
    </row>
    <row r="174" spans="2:11" ht="47.25" customHeight="1" x14ac:dyDescent="0.3">
      <c r="B174" s="206" t="s">
        <v>313</v>
      </c>
      <c r="C174" s="69" t="s">
        <v>111</v>
      </c>
      <c r="D174" s="14"/>
      <c r="E174" s="14"/>
      <c r="F174" s="207" t="s">
        <v>89</v>
      </c>
      <c r="G174" s="208">
        <v>75.233644859813097</v>
      </c>
      <c r="H174" s="207" t="s">
        <v>89</v>
      </c>
      <c r="I174" s="207" t="s">
        <v>89</v>
      </c>
      <c r="J174" s="207" t="s">
        <v>89</v>
      </c>
      <c r="K174" s="207" t="s">
        <v>89</v>
      </c>
    </row>
    <row r="175" spans="2:11" ht="62.25" customHeight="1" x14ac:dyDescent="0.3">
      <c r="B175" s="211" t="s">
        <v>314</v>
      </c>
      <c r="C175" s="69" t="s">
        <v>111</v>
      </c>
      <c r="D175" s="14"/>
      <c r="E175" s="14"/>
      <c r="F175" s="207"/>
      <c r="G175" s="207"/>
      <c r="H175" s="207"/>
      <c r="I175" s="207"/>
      <c r="J175" s="207"/>
      <c r="K175" s="207"/>
    </row>
    <row r="176" spans="2:11" ht="21" customHeight="1" x14ac:dyDescent="0.3">
      <c r="B176" s="4" t="s">
        <v>315</v>
      </c>
      <c r="C176" s="69" t="s">
        <v>111</v>
      </c>
      <c r="D176" s="14"/>
      <c r="E176" s="14"/>
      <c r="F176" s="207" t="s">
        <v>89</v>
      </c>
      <c r="G176" s="208">
        <v>210</v>
      </c>
      <c r="H176" s="208">
        <v>710</v>
      </c>
      <c r="I176" s="208">
        <v>725</v>
      </c>
      <c r="J176" s="208">
        <v>740</v>
      </c>
      <c r="K176" s="208">
        <v>810</v>
      </c>
    </row>
    <row r="177" spans="2:11" ht="21" customHeight="1" x14ac:dyDescent="0.3">
      <c r="B177" s="13" t="s">
        <v>139</v>
      </c>
      <c r="C177" s="69" t="s">
        <v>111</v>
      </c>
      <c r="D177" s="14"/>
      <c r="E177" s="14"/>
      <c r="F177" s="207" t="s">
        <v>89</v>
      </c>
      <c r="G177" s="208">
        <v>210</v>
      </c>
      <c r="H177" s="208">
        <v>710</v>
      </c>
      <c r="I177" s="208">
        <v>725</v>
      </c>
      <c r="J177" s="208">
        <v>740</v>
      </c>
      <c r="K177" s="208">
        <v>810</v>
      </c>
    </row>
    <row r="178" spans="2:11" ht="21" customHeight="1" x14ac:dyDescent="0.3">
      <c r="B178" s="4" t="s">
        <v>316</v>
      </c>
      <c r="C178" s="69" t="s">
        <v>111</v>
      </c>
      <c r="D178" s="14"/>
      <c r="E178" s="14"/>
      <c r="F178" s="207" t="s">
        <v>89</v>
      </c>
      <c r="G178" s="208">
        <v>1049</v>
      </c>
      <c r="H178" s="210">
        <v>4902.8</v>
      </c>
      <c r="I178" s="208">
        <v>6000</v>
      </c>
      <c r="J178" s="208">
        <v>6000</v>
      </c>
      <c r="K178" s="208">
        <v>6000</v>
      </c>
    </row>
    <row r="179" spans="2:11" ht="21" customHeight="1" x14ac:dyDescent="0.3">
      <c r="B179" s="202" t="s">
        <v>125</v>
      </c>
      <c r="C179" s="69" t="s">
        <v>111</v>
      </c>
      <c r="D179" s="14"/>
      <c r="E179" s="14"/>
      <c r="F179" s="207" t="s">
        <v>89</v>
      </c>
      <c r="G179" s="208">
        <v>1049</v>
      </c>
      <c r="H179" s="210">
        <v>4902.8</v>
      </c>
      <c r="I179" s="208">
        <v>6000</v>
      </c>
      <c r="J179" s="208">
        <v>6000</v>
      </c>
      <c r="K179" s="208">
        <v>6000</v>
      </c>
    </row>
    <row r="180" spans="2:11" ht="34.5" customHeight="1" x14ac:dyDescent="0.3">
      <c r="B180" s="212" t="s">
        <v>317</v>
      </c>
      <c r="C180" s="69" t="s">
        <v>111</v>
      </c>
      <c r="D180" s="14"/>
      <c r="E180" s="14"/>
      <c r="F180" s="207" t="s">
        <v>89</v>
      </c>
      <c r="G180" s="208">
        <v>1259</v>
      </c>
      <c r="H180" s="210">
        <v>5612.8</v>
      </c>
      <c r="I180" s="208">
        <v>6725</v>
      </c>
      <c r="J180" s="208">
        <v>6740</v>
      </c>
      <c r="K180" s="208">
        <v>6810</v>
      </c>
    </row>
    <row r="181" spans="2:11" ht="39" customHeight="1" x14ac:dyDescent="0.3">
      <c r="B181" s="31" t="s">
        <v>318</v>
      </c>
      <c r="C181" s="69" t="s">
        <v>111</v>
      </c>
      <c r="D181" s="14"/>
      <c r="E181" s="14"/>
      <c r="F181" s="207" t="s">
        <v>89</v>
      </c>
      <c r="G181" s="208">
        <v>947</v>
      </c>
      <c r="H181" s="208">
        <v>4220.8256000000001</v>
      </c>
      <c r="I181" s="208">
        <v>5057.2</v>
      </c>
      <c r="J181" s="208">
        <v>5068.4799999999996</v>
      </c>
      <c r="K181" s="208">
        <v>5121.12</v>
      </c>
    </row>
    <row r="182" spans="2:11" ht="21" customHeight="1" x14ac:dyDescent="0.3">
      <c r="B182" s="203" t="s">
        <v>319</v>
      </c>
      <c r="C182" s="204"/>
      <c r="D182" s="104"/>
      <c r="E182" s="104"/>
      <c r="F182" s="213"/>
      <c r="G182" s="213"/>
      <c r="H182" s="213"/>
      <c r="I182" s="213"/>
      <c r="J182" s="213"/>
      <c r="K182" s="213"/>
    </row>
    <row r="183" spans="2:11" ht="39.75" customHeight="1" x14ac:dyDescent="0.3">
      <c r="B183" s="215" t="s">
        <v>320</v>
      </c>
      <c r="C183" s="69" t="s">
        <v>87</v>
      </c>
      <c r="D183" s="14"/>
      <c r="E183" s="14"/>
      <c r="F183" s="207" t="s">
        <v>89</v>
      </c>
      <c r="G183" s="208">
        <v>1469.9</v>
      </c>
      <c r="H183" s="207" t="s">
        <v>89</v>
      </c>
      <c r="I183" s="207" t="s">
        <v>89</v>
      </c>
      <c r="J183" s="207" t="s">
        <v>89</v>
      </c>
      <c r="K183" s="207" t="s">
        <v>89</v>
      </c>
    </row>
    <row r="184" spans="2:11" ht="40.5" customHeight="1" x14ac:dyDescent="0.3">
      <c r="B184" s="214" t="s">
        <v>322</v>
      </c>
      <c r="C184" s="69" t="s">
        <v>87</v>
      </c>
      <c r="D184" s="14"/>
      <c r="E184" s="14"/>
      <c r="F184" s="207" t="s">
        <v>89</v>
      </c>
      <c r="G184" s="208">
        <v>1469.9</v>
      </c>
      <c r="H184" s="207" t="s">
        <v>89</v>
      </c>
      <c r="I184" s="207" t="s">
        <v>89</v>
      </c>
      <c r="J184" s="207" t="s">
        <v>89</v>
      </c>
      <c r="K184" s="207" t="s">
        <v>89</v>
      </c>
    </row>
    <row r="185" spans="2:11" ht="61.5" customHeight="1" x14ac:dyDescent="0.3">
      <c r="B185" s="214" t="s">
        <v>323</v>
      </c>
      <c r="C185" s="69" t="s">
        <v>87</v>
      </c>
      <c r="D185" s="14"/>
      <c r="E185" s="14"/>
      <c r="F185" s="207" t="s">
        <v>89</v>
      </c>
      <c r="G185" s="208">
        <v>0</v>
      </c>
      <c r="H185" s="207" t="s">
        <v>89</v>
      </c>
      <c r="I185" s="207" t="s">
        <v>89</v>
      </c>
      <c r="J185" s="207" t="s">
        <v>89</v>
      </c>
      <c r="K185" s="207" t="s">
        <v>89</v>
      </c>
    </row>
    <row r="186" spans="2:11" ht="74.25" customHeight="1" x14ac:dyDescent="0.3">
      <c r="B186" s="214" t="s">
        <v>324</v>
      </c>
      <c r="C186" s="69" t="s">
        <v>87</v>
      </c>
      <c r="D186" s="14"/>
      <c r="E186" s="14"/>
      <c r="F186" s="207" t="s">
        <v>89</v>
      </c>
      <c r="G186" s="208">
        <v>0</v>
      </c>
      <c r="H186" s="207" t="s">
        <v>89</v>
      </c>
      <c r="I186" s="207" t="s">
        <v>89</v>
      </c>
      <c r="J186" s="207" t="s">
        <v>89</v>
      </c>
      <c r="K186" s="207" t="s">
        <v>89</v>
      </c>
    </row>
    <row r="187" spans="2:11" ht="36.75" customHeight="1" x14ac:dyDescent="0.3">
      <c r="B187" s="215" t="s">
        <v>325</v>
      </c>
      <c r="C187" s="69" t="s">
        <v>87</v>
      </c>
      <c r="D187" s="14"/>
      <c r="E187" s="14"/>
      <c r="F187" s="207" t="s">
        <v>89</v>
      </c>
      <c r="G187" s="208">
        <v>66813.636363636368</v>
      </c>
      <c r="H187" s="207" t="s">
        <v>89</v>
      </c>
      <c r="I187" s="207" t="s">
        <v>89</v>
      </c>
      <c r="J187" s="207" t="s">
        <v>89</v>
      </c>
      <c r="K187" s="207" t="s">
        <v>89</v>
      </c>
    </row>
    <row r="188" spans="2:11" ht="30.75" customHeight="1" x14ac:dyDescent="0.3">
      <c r="B188" s="214" t="s">
        <v>326</v>
      </c>
      <c r="C188" s="69" t="s">
        <v>87</v>
      </c>
      <c r="D188" s="14"/>
      <c r="E188" s="14"/>
      <c r="F188" s="207" t="s">
        <v>89</v>
      </c>
      <c r="G188" s="208">
        <v>66813.636363636368</v>
      </c>
      <c r="H188" s="207" t="s">
        <v>89</v>
      </c>
      <c r="I188" s="207" t="s">
        <v>89</v>
      </c>
      <c r="J188" s="207" t="s">
        <v>89</v>
      </c>
      <c r="K188" s="207" t="s">
        <v>89</v>
      </c>
    </row>
    <row r="189" spans="2:11" ht="64.5" customHeight="1" x14ac:dyDescent="0.3">
      <c r="B189" s="214" t="s">
        <v>327</v>
      </c>
      <c r="C189" s="69" t="s">
        <v>87</v>
      </c>
      <c r="D189" s="14"/>
      <c r="E189" s="14"/>
      <c r="F189" s="207" t="s">
        <v>89</v>
      </c>
      <c r="G189" s="208">
        <v>0</v>
      </c>
      <c r="H189" s="207" t="s">
        <v>89</v>
      </c>
      <c r="I189" s="207" t="s">
        <v>89</v>
      </c>
      <c r="J189" s="207" t="s">
        <v>89</v>
      </c>
      <c r="K189" s="207" t="s">
        <v>89</v>
      </c>
    </row>
    <row r="190" spans="2:11" ht="72.75" customHeight="1" x14ac:dyDescent="0.3">
      <c r="B190" s="214" t="s">
        <v>328</v>
      </c>
      <c r="C190" s="69" t="s">
        <v>87</v>
      </c>
      <c r="D190" s="14"/>
      <c r="E190" s="14"/>
      <c r="F190" s="207" t="s">
        <v>89</v>
      </c>
      <c r="G190" s="208">
        <v>0</v>
      </c>
      <c r="H190" s="207" t="s">
        <v>89</v>
      </c>
      <c r="I190" s="207" t="s">
        <v>89</v>
      </c>
      <c r="J190" s="207" t="s">
        <v>89</v>
      </c>
      <c r="K190" s="207" t="s">
        <v>89</v>
      </c>
    </row>
    <row r="191" spans="2:11" ht="61.5" customHeight="1" x14ac:dyDescent="0.3">
      <c r="B191" s="214" t="s">
        <v>321</v>
      </c>
      <c r="C191" s="69" t="s">
        <v>87</v>
      </c>
      <c r="D191" s="14"/>
      <c r="E191" s="14"/>
      <c r="F191" s="207" t="s">
        <v>89</v>
      </c>
      <c r="G191" s="208">
        <v>1001.9</v>
      </c>
      <c r="H191" s="207" t="s">
        <v>89</v>
      </c>
      <c r="I191" s="207" t="s">
        <v>89</v>
      </c>
      <c r="J191" s="207" t="s">
        <v>89</v>
      </c>
      <c r="K191" s="207" t="s">
        <v>89</v>
      </c>
    </row>
    <row r="192" spans="2:11" ht="30" customHeight="1" x14ac:dyDescent="0.3">
      <c r="B192" s="214" t="s">
        <v>329</v>
      </c>
      <c r="C192" s="69" t="s">
        <v>87</v>
      </c>
      <c r="D192" s="14"/>
      <c r="E192" s="14"/>
      <c r="F192" s="207" t="s">
        <v>89</v>
      </c>
      <c r="G192" s="208">
        <v>468.00000000000011</v>
      </c>
      <c r="H192" s="207" t="s">
        <v>89</v>
      </c>
      <c r="I192" s="207" t="s">
        <v>89</v>
      </c>
      <c r="J192" s="207" t="s">
        <v>89</v>
      </c>
      <c r="K192" s="207" t="s">
        <v>89</v>
      </c>
    </row>
    <row r="193" spans="2:11" ht="54" customHeight="1" x14ac:dyDescent="0.3">
      <c r="B193" s="214" t="s">
        <v>330</v>
      </c>
      <c r="C193" s="69" t="s">
        <v>151</v>
      </c>
      <c r="D193" s="14"/>
      <c r="E193" s="14"/>
      <c r="F193" s="207" t="s">
        <v>89</v>
      </c>
      <c r="G193" s="208">
        <v>31.838900605483371</v>
      </c>
      <c r="H193" s="207" t="s">
        <v>89</v>
      </c>
      <c r="I193" s="207" t="s">
        <v>89</v>
      </c>
      <c r="J193" s="207" t="s">
        <v>89</v>
      </c>
      <c r="K193" s="207" t="s">
        <v>89</v>
      </c>
    </row>
    <row r="194" spans="2:11" ht="21" customHeight="1" x14ac:dyDescent="0.3">
      <c r="B194" s="103" t="s">
        <v>86</v>
      </c>
      <c r="C194" s="103"/>
      <c r="D194" s="103"/>
      <c r="E194" s="103"/>
      <c r="F194" s="122"/>
      <c r="G194" s="122"/>
      <c r="H194" s="122"/>
      <c r="I194" s="122"/>
      <c r="J194" s="122"/>
      <c r="K194" s="122"/>
    </row>
    <row r="195" spans="2:11" ht="56.25" customHeight="1" x14ac:dyDescent="0.3">
      <c r="B195" s="108" t="s">
        <v>83</v>
      </c>
      <c r="C195" s="109" t="s">
        <v>87</v>
      </c>
      <c r="D195" s="14"/>
      <c r="E195" s="14"/>
      <c r="F195" s="169">
        <v>28428</v>
      </c>
      <c r="G195" s="170">
        <v>27482</v>
      </c>
      <c r="H195" s="170">
        <f>ROUND(G195*H197*H198/10000,1)</f>
        <v>26168.5</v>
      </c>
      <c r="I195" s="170">
        <f>ROUND(H195*I197*I198/10000,1)</f>
        <v>23945.7</v>
      </c>
      <c r="J195" s="170">
        <f>ROUND(I195*J197*J198/10000,1)</f>
        <v>25414.3</v>
      </c>
      <c r="K195" s="170">
        <f>ROUND(J195*K197*K198/10000,1)</f>
        <v>27025.4</v>
      </c>
    </row>
    <row r="196" spans="2:11" ht="44.25" customHeight="1" x14ac:dyDescent="0.3">
      <c r="B196" s="110" t="s">
        <v>277</v>
      </c>
      <c r="C196" s="111" t="s">
        <v>87</v>
      </c>
      <c r="D196" s="112" t="s">
        <v>89</v>
      </c>
      <c r="E196" s="112" t="s">
        <v>89</v>
      </c>
      <c r="F196" s="112" t="s">
        <v>89</v>
      </c>
      <c r="G196" s="171">
        <f>G200+G208+G214+G264+G266+G268+G276+G278+G280+G282+G284+G286+G288+G292+G294+G296+G298+G301+G304</f>
        <v>163918.54681387206</v>
      </c>
      <c r="H196" s="171">
        <f>H200+H208+H214+H264+H266+H268+H276+H278+H280+H282+H284+H286+H288+H292+H294+H296+H298+H301+H304</f>
        <v>148502.84623581008</v>
      </c>
      <c r="I196" s="171">
        <f>I200+I208+I214+I264+I266+I268+I276+I278+I280+I282+I284+I286+I288+I292+I294+I296+I298+I301+I304</f>
        <v>129087.60355604457</v>
      </c>
      <c r="J196" s="171">
        <f>J200+J208+J214+J264+J266+J268+J276+J278+J280+J282+J284+J286+J288+J292+J294+J296+J298+J301+J304</f>
        <v>129912.60649248169</v>
      </c>
      <c r="K196" s="171">
        <f>K200+K208+K214+K264+K266+K268+K276+K278+K280+K282+K284+K286+K288+K292+K294+K296+K298+K301+K304</f>
        <v>130763.00056676424</v>
      </c>
    </row>
    <row r="197" spans="2:11" ht="78" customHeight="1" x14ac:dyDescent="0.3">
      <c r="B197" s="113" t="s">
        <v>84</v>
      </c>
      <c r="C197" s="114" t="s">
        <v>88</v>
      </c>
      <c r="D197" s="112" t="s">
        <v>89</v>
      </c>
      <c r="E197" s="112" t="s">
        <v>89</v>
      </c>
      <c r="F197" s="177">
        <v>34.6</v>
      </c>
      <c r="G197" s="177">
        <v>94.9</v>
      </c>
      <c r="H197" s="177">
        <f>ROUND(H196/G196*100,1)</f>
        <v>90.6</v>
      </c>
      <c r="I197" s="177">
        <f t="shared" ref="I197" si="14">ROUND(I196/H196*100,1)</f>
        <v>86.9</v>
      </c>
      <c r="J197" s="177">
        <f>ROUND(J196/I196*100,1)</f>
        <v>100.6</v>
      </c>
      <c r="K197" s="177">
        <f>ROUND(K196/J196*100,1)</f>
        <v>100.7</v>
      </c>
    </row>
    <row r="198" spans="2:11" ht="38.25" customHeight="1" x14ac:dyDescent="0.3">
      <c r="B198" s="115" t="s">
        <v>85</v>
      </c>
      <c r="C198" s="116" t="s">
        <v>8</v>
      </c>
      <c r="D198" s="14"/>
      <c r="E198" s="14"/>
      <c r="F198" s="178">
        <v>106.8</v>
      </c>
      <c r="G198" s="179">
        <v>157.19999999999999</v>
      </c>
      <c r="H198" s="179">
        <v>105.1</v>
      </c>
      <c r="I198" s="179">
        <v>105.3</v>
      </c>
      <c r="J198" s="180">
        <v>105.5</v>
      </c>
      <c r="K198" s="180">
        <v>105.6</v>
      </c>
    </row>
    <row r="199" spans="2:11" ht="21" customHeight="1" x14ac:dyDescent="0.3">
      <c r="B199" s="271" t="s">
        <v>90</v>
      </c>
      <c r="C199" s="272"/>
      <c r="D199" s="289"/>
      <c r="E199" s="290"/>
      <c r="F199" s="17"/>
      <c r="G199" s="17"/>
      <c r="H199" s="17"/>
      <c r="I199" s="17"/>
      <c r="J199" s="17"/>
      <c r="K199" s="17"/>
    </row>
    <row r="200" spans="2:11" ht="42" customHeight="1" x14ac:dyDescent="0.3">
      <c r="B200" s="117" t="s">
        <v>91</v>
      </c>
      <c r="C200" s="111" t="s">
        <v>87</v>
      </c>
      <c r="D200" s="14"/>
      <c r="E200" s="14"/>
      <c r="F200" s="172">
        <v>3114</v>
      </c>
      <c r="G200" s="172">
        <v>1624</v>
      </c>
      <c r="H200" s="172">
        <v>800</v>
      </c>
      <c r="I200" s="172">
        <v>802</v>
      </c>
      <c r="J200" s="173">
        <v>806</v>
      </c>
      <c r="K200" s="174">
        <v>812</v>
      </c>
    </row>
    <row r="201" spans="2:11" ht="29.25" customHeight="1" x14ac:dyDescent="0.3">
      <c r="B201" s="118" t="s">
        <v>84</v>
      </c>
      <c r="C201" s="114" t="s">
        <v>8</v>
      </c>
      <c r="D201" s="14"/>
      <c r="E201" s="14"/>
      <c r="F201" s="175">
        <v>51.4</v>
      </c>
      <c r="G201" s="181">
        <v>52.5</v>
      </c>
      <c r="H201" s="181">
        <f t="shared" ref="H201:K201" si="15">ROUND(H200/G200*100,1)</f>
        <v>49.3</v>
      </c>
      <c r="I201" s="181">
        <f t="shared" si="15"/>
        <v>100.3</v>
      </c>
      <c r="J201" s="182">
        <f t="shared" si="15"/>
        <v>100.5</v>
      </c>
      <c r="K201" s="181">
        <f t="shared" si="15"/>
        <v>100.7</v>
      </c>
    </row>
    <row r="202" spans="2:11" ht="44.25" customHeight="1" x14ac:dyDescent="0.3">
      <c r="B202" s="117" t="s">
        <v>92</v>
      </c>
      <c r="C202" s="111" t="s">
        <v>87</v>
      </c>
      <c r="D202" s="14"/>
      <c r="E202" s="14"/>
      <c r="F202" s="172">
        <v>482</v>
      </c>
      <c r="G202" s="172">
        <v>3923</v>
      </c>
      <c r="H202" s="172">
        <v>550</v>
      </c>
      <c r="I202" s="172">
        <v>551</v>
      </c>
      <c r="J202" s="173">
        <v>553</v>
      </c>
      <c r="K202" s="174">
        <v>556</v>
      </c>
    </row>
    <row r="203" spans="2:11" ht="21" customHeight="1" x14ac:dyDescent="0.3">
      <c r="B203" s="118" t="s">
        <v>84</v>
      </c>
      <c r="C203" s="114" t="s">
        <v>8</v>
      </c>
      <c r="D203" s="14"/>
      <c r="E203" s="14"/>
      <c r="F203" s="175">
        <v>3442.9</v>
      </c>
      <c r="G203" s="181" t="s">
        <v>279</v>
      </c>
      <c r="H203" s="181">
        <f t="shared" ref="H203:K203" si="16">ROUND(H202/G202*100,1)</f>
        <v>14</v>
      </c>
      <c r="I203" s="181">
        <f t="shared" si="16"/>
        <v>100.2</v>
      </c>
      <c r="J203" s="182">
        <f t="shared" si="16"/>
        <v>100.4</v>
      </c>
      <c r="K203" s="181">
        <f t="shared" si="16"/>
        <v>100.5</v>
      </c>
    </row>
    <row r="204" spans="2:11" ht="36" customHeight="1" x14ac:dyDescent="0.3">
      <c r="B204" s="117" t="s">
        <v>278</v>
      </c>
      <c r="C204" s="111" t="s">
        <v>87</v>
      </c>
      <c r="D204" s="14"/>
      <c r="E204" s="14"/>
      <c r="F204" s="172"/>
      <c r="G204" s="172">
        <v>37</v>
      </c>
      <c r="H204" s="172">
        <v>0</v>
      </c>
      <c r="I204" s="172">
        <v>0</v>
      </c>
      <c r="J204" s="173">
        <v>0</v>
      </c>
      <c r="K204" s="174">
        <v>0</v>
      </c>
    </row>
    <row r="205" spans="2:11" ht="34.5" customHeight="1" x14ac:dyDescent="0.3">
      <c r="B205" s="118" t="s">
        <v>84</v>
      </c>
      <c r="C205" s="114" t="s">
        <v>8</v>
      </c>
      <c r="D205" s="14"/>
      <c r="E205" s="14"/>
      <c r="F205" s="175"/>
      <c r="G205" s="181"/>
      <c r="H205" s="181">
        <f t="shared" ref="H205:K205" si="17">ROUND(H204/G204*100,1)</f>
        <v>0</v>
      </c>
      <c r="I205" s="181" t="e">
        <f t="shared" si="17"/>
        <v>#DIV/0!</v>
      </c>
      <c r="J205" s="182" t="e">
        <f t="shared" si="17"/>
        <v>#DIV/0!</v>
      </c>
      <c r="K205" s="181" t="e">
        <f t="shared" si="17"/>
        <v>#DIV/0!</v>
      </c>
    </row>
    <row r="206" spans="2:11" ht="44.25" customHeight="1" x14ac:dyDescent="0.3">
      <c r="B206" s="117" t="s">
        <v>93</v>
      </c>
      <c r="C206" s="111" t="s">
        <v>87</v>
      </c>
      <c r="D206" s="14"/>
      <c r="E206" s="14"/>
      <c r="F206" s="172">
        <v>13629</v>
      </c>
      <c r="G206" s="172">
        <v>13710</v>
      </c>
      <c r="H206" s="172">
        <v>14798</v>
      </c>
      <c r="I206" s="172">
        <v>1000</v>
      </c>
      <c r="J206" s="173">
        <v>1005</v>
      </c>
      <c r="K206" s="174">
        <v>1015</v>
      </c>
    </row>
    <row r="207" spans="2:11" ht="36.75" customHeight="1" x14ac:dyDescent="0.3">
      <c r="B207" s="118" t="s">
        <v>84</v>
      </c>
      <c r="C207" s="114" t="s">
        <v>8</v>
      </c>
      <c r="D207" s="14"/>
      <c r="E207" s="14"/>
      <c r="F207" s="175">
        <v>138.1</v>
      </c>
      <c r="G207" s="181">
        <v>100.6</v>
      </c>
      <c r="H207" s="181">
        <f t="shared" ref="H207:K207" si="18">ROUND(H206/G206*100,1)</f>
        <v>107.9</v>
      </c>
      <c r="I207" s="181">
        <f t="shared" si="18"/>
        <v>6.8</v>
      </c>
      <c r="J207" s="182">
        <f t="shared" si="18"/>
        <v>100.5</v>
      </c>
      <c r="K207" s="181">
        <f t="shared" si="18"/>
        <v>101</v>
      </c>
    </row>
    <row r="208" spans="2:11" ht="21" customHeight="1" x14ac:dyDescent="0.3">
      <c r="B208" s="117" t="s">
        <v>94</v>
      </c>
      <c r="C208" s="111" t="s">
        <v>87</v>
      </c>
      <c r="D208" s="14"/>
      <c r="E208" s="14"/>
      <c r="F208" s="176">
        <v>1335</v>
      </c>
      <c r="G208" s="181">
        <v>4166</v>
      </c>
      <c r="H208" s="181">
        <v>1500</v>
      </c>
      <c r="I208" s="181">
        <v>1510</v>
      </c>
      <c r="J208" s="182">
        <v>1550</v>
      </c>
      <c r="K208" s="174">
        <v>1600</v>
      </c>
    </row>
    <row r="209" spans="2:11" ht="36" customHeight="1" x14ac:dyDescent="0.3">
      <c r="B209" s="118" t="s">
        <v>84</v>
      </c>
      <c r="C209" s="114" t="s">
        <v>8</v>
      </c>
      <c r="D209" s="14"/>
      <c r="E209" s="14"/>
      <c r="F209" s="176">
        <v>72</v>
      </c>
      <c r="G209" s="181" t="s">
        <v>280</v>
      </c>
      <c r="H209" s="181">
        <f t="shared" ref="H209:K209" si="19">ROUND(H208/G208*100,1)</f>
        <v>36</v>
      </c>
      <c r="I209" s="181">
        <f t="shared" si="19"/>
        <v>100.7</v>
      </c>
      <c r="J209" s="182">
        <f t="shared" si="19"/>
        <v>102.6</v>
      </c>
      <c r="K209" s="181">
        <f t="shared" si="19"/>
        <v>103.2</v>
      </c>
    </row>
    <row r="210" spans="2:11" ht="35.25" customHeight="1" x14ac:dyDescent="0.3">
      <c r="B210" s="117" t="s">
        <v>95</v>
      </c>
      <c r="C210" s="111" t="s">
        <v>87</v>
      </c>
      <c r="D210" s="14"/>
      <c r="E210" s="14"/>
      <c r="F210" s="176">
        <v>9312</v>
      </c>
      <c r="G210" s="181">
        <v>1516</v>
      </c>
      <c r="H210" s="181">
        <v>336</v>
      </c>
      <c r="I210" s="181">
        <v>338</v>
      </c>
      <c r="J210" s="182">
        <v>341</v>
      </c>
      <c r="K210" s="174">
        <v>345</v>
      </c>
    </row>
    <row r="211" spans="2:11" ht="39" customHeight="1" x14ac:dyDescent="0.3">
      <c r="B211" s="118" t="s">
        <v>84</v>
      </c>
      <c r="C211" s="114" t="s">
        <v>8</v>
      </c>
      <c r="D211" s="14"/>
      <c r="E211" s="14"/>
      <c r="F211" s="176">
        <v>299.10000000000002</v>
      </c>
      <c r="G211" s="181">
        <v>16.3</v>
      </c>
      <c r="H211" s="181">
        <f t="shared" ref="H211:K211" si="20">ROUND(H210/G210*100,1)</f>
        <v>22.2</v>
      </c>
      <c r="I211" s="181">
        <f t="shared" si="20"/>
        <v>100.6</v>
      </c>
      <c r="J211" s="182">
        <f t="shared" si="20"/>
        <v>100.9</v>
      </c>
      <c r="K211" s="181">
        <f t="shared" si="20"/>
        <v>101.2</v>
      </c>
    </row>
    <row r="212" spans="2:11" ht="44.25" customHeight="1" x14ac:dyDescent="0.3">
      <c r="B212" s="117" t="s">
        <v>96</v>
      </c>
      <c r="C212" s="111" t="s">
        <v>87</v>
      </c>
      <c r="D212" s="14"/>
      <c r="E212" s="14"/>
      <c r="F212" s="176">
        <v>556</v>
      </c>
      <c r="G212" s="181">
        <v>2506</v>
      </c>
      <c r="H212" s="181">
        <v>898</v>
      </c>
      <c r="I212" s="181">
        <v>901</v>
      </c>
      <c r="J212" s="182">
        <v>905</v>
      </c>
      <c r="K212" s="174">
        <v>910</v>
      </c>
    </row>
    <row r="213" spans="2:11" ht="37.5" customHeight="1" x14ac:dyDescent="0.3">
      <c r="B213" s="118" t="s">
        <v>84</v>
      </c>
      <c r="C213" s="114" t="s">
        <v>8</v>
      </c>
      <c r="D213" s="14"/>
      <c r="E213" s="14"/>
      <c r="F213" s="176">
        <v>69.7</v>
      </c>
      <c r="G213" s="181" t="s">
        <v>281</v>
      </c>
      <c r="H213" s="181">
        <f t="shared" ref="H213:K213" si="21">ROUND(H212/G212*100,1)</f>
        <v>35.799999999999997</v>
      </c>
      <c r="I213" s="181">
        <f t="shared" si="21"/>
        <v>100.3</v>
      </c>
      <c r="J213" s="182">
        <f t="shared" si="21"/>
        <v>100.4</v>
      </c>
      <c r="K213" s="181">
        <f t="shared" si="21"/>
        <v>100.6</v>
      </c>
    </row>
    <row r="214" spans="2:11" ht="21" customHeight="1" x14ac:dyDescent="0.3">
      <c r="B214" s="271" t="s">
        <v>110</v>
      </c>
      <c r="C214" s="272"/>
      <c r="D214" s="289"/>
      <c r="E214" s="290"/>
      <c r="F214" s="163"/>
      <c r="G214" s="163"/>
      <c r="H214" s="163"/>
      <c r="I214" s="163"/>
      <c r="J214" s="164"/>
      <c r="K214" s="165"/>
    </row>
    <row r="215" spans="2:11" ht="76.5" customHeight="1" x14ac:dyDescent="0.3">
      <c r="B215" s="233" t="s">
        <v>337</v>
      </c>
      <c r="C215" s="111" t="s">
        <v>111</v>
      </c>
      <c r="D215" s="14"/>
      <c r="E215" s="14"/>
      <c r="F215" s="183">
        <f t="shared" ref="F215:G215" si="22">F216+F219</f>
        <v>28428</v>
      </c>
      <c r="G215" s="183">
        <f t="shared" si="22"/>
        <v>27482</v>
      </c>
      <c r="H215" s="183">
        <f>H216+H219</f>
        <v>18882</v>
      </c>
      <c r="I215" s="174">
        <f>I216+I219</f>
        <v>5102</v>
      </c>
      <c r="J215" s="174">
        <f>J216+J219</f>
        <v>5160</v>
      </c>
      <c r="K215" s="174">
        <f t="shared" ref="K215" si="23">K216+K219</f>
        <v>5238</v>
      </c>
    </row>
    <row r="216" spans="2:11" ht="21" customHeight="1" x14ac:dyDescent="0.3">
      <c r="B216" s="119" t="s">
        <v>97</v>
      </c>
      <c r="C216" s="111" t="s">
        <v>111</v>
      </c>
      <c r="D216" s="14"/>
      <c r="E216" s="14"/>
      <c r="F216" s="172">
        <v>482</v>
      </c>
      <c r="G216" s="172">
        <v>3962</v>
      </c>
      <c r="H216" s="172">
        <v>550</v>
      </c>
      <c r="I216" s="172">
        <v>551</v>
      </c>
      <c r="J216" s="172">
        <v>553</v>
      </c>
      <c r="K216" s="174">
        <v>556</v>
      </c>
    </row>
    <row r="217" spans="2:11" ht="21" customHeight="1" x14ac:dyDescent="0.3">
      <c r="B217" s="120" t="s">
        <v>98</v>
      </c>
      <c r="C217" s="111" t="s">
        <v>111</v>
      </c>
      <c r="D217" s="14"/>
      <c r="E217" s="14"/>
      <c r="F217" s="172"/>
      <c r="G217" s="172"/>
      <c r="H217" s="172"/>
      <c r="I217" s="172"/>
      <c r="J217" s="172"/>
      <c r="K217" s="174"/>
    </row>
    <row r="218" spans="2:11" ht="21" customHeight="1" x14ac:dyDescent="0.3">
      <c r="B218" s="120" t="s">
        <v>99</v>
      </c>
      <c r="C218" s="111" t="s">
        <v>111</v>
      </c>
      <c r="D218" s="14"/>
      <c r="E218" s="14"/>
      <c r="F218" s="172"/>
      <c r="G218" s="172"/>
      <c r="H218" s="172"/>
      <c r="I218" s="172"/>
      <c r="J218" s="172"/>
      <c r="K218" s="174"/>
    </row>
    <row r="219" spans="2:11" ht="21" customHeight="1" x14ac:dyDescent="0.3">
      <c r="B219" s="119" t="s">
        <v>100</v>
      </c>
      <c r="C219" s="111" t="s">
        <v>111</v>
      </c>
      <c r="D219" s="14"/>
      <c r="E219" s="14"/>
      <c r="F219" s="183">
        <f t="shared" ref="F219:G219" si="24">F220+F222+F223+F227+F228</f>
        <v>27946</v>
      </c>
      <c r="G219" s="183">
        <f t="shared" si="24"/>
        <v>23520</v>
      </c>
      <c r="H219" s="183">
        <f>H220+H222+H223+H227+H228</f>
        <v>18332</v>
      </c>
      <c r="I219" s="174">
        <f>I220+I222+I223+I227+I228</f>
        <v>4551</v>
      </c>
      <c r="J219" s="174">
        <f>J220+J222+J223+J227+J228</f>
        <v>4607</v>
      </c>
      <c r="K219" s="174">
        <f t="shared" ref="K219" si="25">K220+K222+K223+K227+K228</f>
        <v>4682</v>
      </c>
    </row>
    <row r="220" spans="2:11" ht="21" customHeight="1" x14ac:dyDescent="0.3">
      <c r="B220" s="120" t="s">
        <v>101</v>
      </c>
      <c r="C220" s="111" t="s">
        <v>111</v>
      </c>
      <c r="D220" s="14"/>
      <c r="E220" s="14"/>
      <c r="F220" s="172">
        <v>1732</v>
      </c>
      <c r="G220" s="172">
        <v>1624</v>
      </c>
      <c r="H220" s="172">
        <v>1523</v>
      </c>
      <c r="I220" s="172">
        <v>1429</v>
      </c>
      <c r="J220" s="172">
        <v>1340</v>
      </c>
      <c r="K220" s="174">
        <v>1257</v>
      </c>
    </row>
    <row r="221" spans="2:11" ht="21" customHeight="1" x14ac:dyDescent="0.3">
      <c r="B221" s="121" t="s">
        <v>102</v>
      </c>
      <c r="C221" s="111" t="s">
        <v>111</v>
      </c>
      <c r="D221" s="14"/>
      <c r="E221" s="14"/>
      <c r="F221" s="172"/>
      <c r="G221" s="172"/>
      <c r="H221" s="172"/>
      <c r="I221" s="172"/>
      <c r="J221" s="172"/>
      <c r="K221" s="174"/>
    </row>
    <row r="222" spans="2:11" ht="21" customHeight="1" x14ac:dyDescent="0.3">
      <c r="B222" s="120" t="s">
        <v>103</v>
      </c>
      <c r="C222" s="111" t="s">
        <v>111</v>
      </c>
      <c r="D222" s="14"/>
      <c r="E222" s="14"/>
      <c r="F222" s="172"/>
      <c r="G222" s="172"/>
      <c r="H222" s="172"/>
      <c r="I222" s="172"/>
      <c r="J222" s="172"/>
      <c r="K222" s="174"/>
    </row>
    <row r="223" spans="2:11" ht="21" customHeight="1" x14ac:dyDescent="0.3">
      <c r="B223" s="120" t="s">
        <v>104</v>
      </c>
      <c r="C223" s="111" t="s">
        <v>111</v>
      </c>
      <c r="D223" s="14"/>
      <c r="E223" s="14"/>
      <c r="F223" s="172">
        <f t="shared" ref="F223:K223" si="26">ROUND(F224+F225+F226,0)</f>
        <v>25921</v>
      </c>
      <c r="G223" s="172">
        <f t="shared" si="26"/>
        <v>21381</v>
      </c>
      <c r="H223" s="172">
        <f t="shared" si="26"/>
        <v>16809</v>
      </c>
      <c r="I223" s="172">
        <f t="shared" si="26"/>
        <v>3122</v>
      </c>
      <c r="J223" s="172">
        <f t="shared" si="26"/>
        <v>3267</v>
      </c>
      <c r="K223" s="172">
        <f t="shared" si="26"/>
        <v>3425</v>
      </c>
    </row>
    <row r="224" spans="2:11" ht="21" customHeight="1" x14ac:dyDescent="0.3">
      <c r="B224" s="121" t="s">
        <v>105</v>
      </c>
      <c r="C224" s="111" t="s">
        <v>111</v>
      </c>
      <c r="D224" s="14"/>
      <c r="E224" s="14"/>
      <c r="F224" s="172">
        <v>150</v>
      </c>
      <c r="G224" s="172">
        <v>269</v>
      </c>
      <c r="H224" s="172">
        <v>0</v>
      </c>
      <c r="I224" s="172">
        <v>0</v>
      </c>
      <c r="J224" s="172">
        <v>0</v>
      </c>
      <c r="K224" s="174">
        <v>0</v>
      </c>
    </row>
    <row r="225" spans="2:11" ht="21" customHeight="1" x14ac:dyDescent="0.3">
      <c r="B225" s="121" t="s">
        <v>106</v>
      </c>
      <c r="C225" s="111" t="s">
        <v>111</v>
      </c>
      <c r="D225" s="14"/>
      <c r="E225" s="14"/>
      <c r="F225" s="172">
        <v>21542</v>
      </c>
      <c r="G225" s="172">
        <v>14757</v>
      </c>
      <c r="H225" s="172">
        <v>12957</v>
      </c>
      <c r="I225" s="172">
        <v>1385</v>
      </c>
      <c r="J225" s="172">
        <v>1415</v>
      </c>
      <c r="K225" s="174">
        <v>1338</v>
      </c>
    </row>
    <row r="226" spans="2:11" ht="21" customHeight="1" x14ac:dyDescent="0.3">
      <c r="B226" s="121" t="s">
        <v>107</v>
      </c>
      <c r="C226" s="111" t="s">
        <v>111</v>
      </c>
      <c r="D226" s="14"/>
      <c r="E226" s="14"/>
      <c r="F226" s="172">
        <v>4229</v>
      </c>
      <c r="G226" s="172">
        <v>6355</v>
      </c>
      <c r="H226" s="172">
        <v>3852</v>
      </c>
      <c r="I226" s="172">
        <v>1737</v>
      </c>
      <c r="J226" s="172">
        <v>1852</v>
      </c>
      <c r="K226" s="174">
        <v>2087</v>
      </c>
    </row>
    <row r="227" spans="2:11" ht="21" customHeight="1" x14ac:dyDescent="0.3">
      <c r="B227" s="120" t="s">
        <v>108</v>
      </c>
      <c r="C227" s="111" t="s">
        <v>111</v>
      </c>
      <c r="D227" s="14"/>
      <c r="E227" s="14"/>
      <c r="F227" s="172"/>
      <c r="G227" s="172"/>
      <c r="H227" s="172"/>
      <c r="I227" s="172"/>
      <c r="J227" s="172"/>
      <c r="K227" s="174"/>
    </row>
    <row r="228" spans="2:11" ht="21" customHeight="1" x14ac:dyDescent="0.3">
      <c r="B228" s="120" t="s">
        <v>109</v>
      </c>
      <c r="C228" s="111" t="s">
        <v>111</v>
      </c>
      <c r="D228" s="3"/>
      <c r="E228" s="3"/>
      <c r="F228" s="172">
        <v>293</v>
      </c>
      <c r="G228" s="172">
        <v>515</v>
      </c>
      <c r="H228" s="172">
        <v>0</v>
      </c>
      <c r="I228" s="172">
        <v>0</v>
      </c>
      <c r="J228" s="172">
        <v>0</v>
      </c>
      <c r="K228" s="174">
        <v>0</v>
      </c>
    </row>
    <row r="229" spans="2:11" ht="18" customHeight="1" x14ac:dyDescent="0.3">
      <c r="B229" s="103" t="s">
        <v>118</v>
      </c>
      <c r="C229" s="103"/>
      <c r="D229" s="103"/>
      <c r="E229" s="103"/>
      <c r="F229" s="168"/>
      <c r="G229" s="166"/>
      <c r="H229" s="166"/>
      <c r="I229" s="166"/>
      <c r="J229" s="167"/>
      <c r="K229" s="166"/>
    </row>
    <row r="230" spans="2:11" ht="80.25" customHeight="1" x14ac:dyDescent="0.3">
      <c r="B230" s="30" t="s">
        <v>112</v>
      </c>
      <c r="C230" s="3" t="s">
        <v>111</v>
      </c>
      <c r="D230" s="3"/>
      <c r="E230" s="3"/>
      <c r="F230" s="184">
        <v>176</v>
      </c>
      <c r="G230" s="184">
        <v>129.5</v>
      </c>
      <c r="H230" s="184">
        <f>ROUND(G230*H232*H233/10000,0)</f>
        <v>0</v>
      </c>
      <c r="I230" s="184">
        <f t="shared" ref="I230:J230" si="27">ROUND(H230*I232*I233/10000,0)</f>
        <v>0</v>
      </c>
      <c r="J230" s="184">
        <f t="shared" si="27"/>
        <v>0</v>
      </c>
      <c r="K230" s="184">
        <f>ROUND(J230*K232*K233/10000,0)</f>
        <v>0</v>
      </c>
    </row>
    <row r="231" spans="2:11" ht="55.5" customHeight="1" x14ac:dyDescent="0.3">
      <c r="B231" s="31" t="s">
        <v>282</v>
      </c>
      <c r="C231" s="3" t="s">
        <v>111</v>
      </c>
      <c r="D231" s="3"/>
      <c r="E231" s="3"/>
      <c r="F231" s="185">
        <v>176</v>
      </c>
      <c r="G231" s="185">
        <v>129.5</v>
      </c>
      <c r="H231" s="185">
        <v>0</v>
      </c>
      <c r="I231" s="185">
        <v>0</v>
      </c>
      <c r="J231" s="185">
        <v>0</v>
      </c>
      <c r="K231" s="185">
        <v>0</v>
      </c>
    </row>
    <row r="232" spans="2:11" ht="18" customHeight="1" x14ac:dyDescent="0.3">
      <c r="B232" s="32" t="s">
        <v>84</v>
      </c>
      <c r="C232" s="3" t="s">
        <v>88</v>
      </c>
      <c r="D232" s="3"/>
      <c r="E232" s="3"/>
      <c r="F232" s="186">
        <v>25.7</v>
      </c>
      <c r="G232" s="186">
        <v>70.900000000000006</v>
      </c>
      <c r="H232" s="186">
        <f>ROUND(H231/G231/H233*10000,4)</f>
        <v>0</v>
      </c>
      <c r="I232" s="186">
        <v>0</v>
      </c>
      <c r="J232" s="186">
        <v>0</v>
      </c>
      <c r="K232" s="186">
        <v>0</v>
      </c>
    </row>
    <row r="233" spans="2:11" ht="18" customHeight="1" x14ac:dyDescent="0.3">
      <c r="B233" s="32" t="s">
        <v>85</v>
      </c>
      <c r="C233" s="3" t="s">
        <v>8</v>
      </c>
      <c r="D233" s="3"/>
      <c r="E233" s="3"/>
      <c r="F233" s="187">
        <v>103.2</v>
      </c>
      <c r="G233" s="187">
        <v>103.8</v>
      </c>
      <c r="H233" s="187">
        <v>103.6</v>
      </c>
      <c r="I233" s="187">
        <v>104.2</v>
      </c>
      <c r="J233" s="187">
        <v>104.4</v>
      </c>
      <c r="K233" s="187">
        <v>104.5</v>
      </c>
    </row>
    <row r="234" spans="2:11" ht="47.25" customHeight="1" x14ac:dyDescent="0.3">
      <c r="B234" s="30" t="s">
        <v>113</v>
      </c>
      <c r="C234" s="3" t="s">
        <v>119</v>
      </c>
      <c r="D234" s="3"/>
      <c r="E234" s="3"/>
      <c r="F234" s="188">
        <v>1566</v>
      </c>
      <c r="G234" s="188">
        <v>1835</v>
      </c>
      <c r="H234" s="188">
        <v>1200</v>
      </c>
      <c r="I234" s="188">
        <v>1250</v>
      </c>
      <c r="J234" s="188">
        <v>1300</v>
      </c>
      <c r="K234" s="188">
        <v>1350</v>
      </c>
    </row>
    <row r="235" spans="2:11" ht="18" customHeight="1" x14ac:dyDescent="0.3">
      <c r="B235" s="33" t="s">
        <v>283</v>
      </c>
      <c r="C235" s="3" t="s">
        <v>8</v>
      </c>
      <c r="D235" s="3"/>
      <c r="E235" s="3"/>
      <c r="F235" s="185">
        <v>32.700000000000003</v>
      </c>
      <c r="G235" s="185">
        <f>ROUND(G234/F234*100,1)</f>
        <v>117.2</v>
      </c>
      <c r="H235" s="185">
        <f>ROUND(H234/G234*100,1)</f>
        <v>65.400000000000006</v>
      </c>
      <c r="I235" s="185">
        <f t="shared" ref="I235:K235" si="28">ROUND(I234/H234*100,1)</f>
        <v>104.2</v>
      </c>
      <c r="J235" s="185">
        <f t="shared" si="28"/>
        <v>104</v>
      </c>
      <c r="K235" s="185">
        <f t="shared" si="28"/>
        <v>103.8</v>
      </c>
    </row>
    <row r="236" spans="2:11" ht="18" customHeight="1" x14ac:dyDescent="0.3">
      <c r="B236" s="34" t="s">
        <v>114</v>
      </c>
      <c r="C236" s="3"/>
      <c r="D236" s="3"/>
      <c r="E236" s="3"/>
      <c r="F236" s="188"/>
      <c r="G236" s="188"/>
      <c r="H236" s="188"/>
      <c r="I236" s="188"/>
      <c r="J236" s="189"/>
      <c r="K236" s="189"/>
    </row>
    <row r="237" spans="2:11" ht="18" customHeight="1" x14ac:dyDescent="0.3">
      <c r="B237" s="35" t="s">
        <v>115</v>
      </c>
      <c r="C237" s="3" t="s">
        <v>119</v>
      </c>
      <c r="D237" s="3"/>
      <c r="E237" s="3"/>
      <c r="F237" s="188">
        <v>0</v>
      </c>
      <c r="G237" s="188">
        <v>0</v>
      </c>
      <c r="H237" s="188">
        <v>0</v>
      </c>
      <c r="I237" s="188">
        <v>0</v>
      </c>
      <c r="J237" s="188">
        <v>0</v>
      </c>
      <c r="K237" s="188">
        <v>0</v>
      </c>
    </row>
    <row r="238" spans="2:11" ht="18" customHeight="1" x14ac:dyDescent="0.3">
      <c r="B238" s="35" t="s">
        <v>116</v>
      </c>
      <c r="C238" s="3" t="s">
        <v>119</v>
      </c>
      <c r="D238" s="3"/>
      <c r="E238" s="3"/>
      <c r="F238" s="139">
        <v>0</v>
      </c>
      <c r="G238" s="139">
        <v>0</v>
      </c>
      <c r="H238" s="139">
        <v>0</v>
      </c>
      <c r="I238" s="139">
        <v>0</v>
      </c>
      <c r="J238" s="139">
        <v>0</v>
      </c>
      <c r="K238" s="139">
        <v>0</v>
      </c>
    </row>
    <row r="239" spans="2:11" ht="18" customHeight="1" x14ac:dyDescent="0.3">
      <c r="B239" s="35" t="s">
        <v>117</v>
      </c>
      <c r="C239" s="3" t="s">
        <v>119</v>
      </c>
      <c r="D239" s="3"/>
      <c r="E239" s="3"/>
      <c r="F239" s="139">
        <v>1566</v>
      </c>
      <c r="G239" s="139">
        <v>1835</v>
      </c>
      <c r="H239" s="188">
        <v>1200</v>
      </c>
      <c r="I239" s="188">
        <v>1250</v>
      </c>
      <c r="J239" s="188">
        <v>1300</v>
      </c>
      <c r="K239" s="188">
        <v>1350</v>
      </c>
    </row>
    <row r="240" spans="2:11" ht="18" customHeight="1" x14ac:dyDescent="0.3">
      <c r="B240" s="103" t="s">
        <v>160</v>
      </c>
      <c r="C240" s="103"/>
      <c r="D240" s="103"/>
      <c r="E240" s="103"/>
      <c r="F240" s="123"/>
      <c r="G240" s="123"/>
      <c r="H240" s="123"/>
      <c r="I240" s="123"/>
      <c r="J240" s="123"/>
      <c r="K240" s="124"/>
    </row>
    <row r="241" spans="2:11" ht="18" customHeight="1" x14ac:dyDescent="0.35">
      <c r="B241" s="73" t="s">
        <v>120</v>
      </c>
      <c r="C241" s="65" t="s">
        <v>111</v>
      </c>
      <c r="D241" s="3"/>
      <c r="E241" s="3"/>
      <c r="F241" s="194">
        <v>170264</v>
      </c>
      <c r="G241" s="195">
        <v>170290</v>
      </c>
      <c r="H241" s="194">
        <v>172232</v>
      </c>
      <c r="I241" s="194">
        <v>174660</v>
      </c>
      <c r="J241" s="194">
        <v>177118</v>
      </c>
      <c r="K241" s="194">
        <v>180166</v>
      </c>
    </row>
    <row r="242" spans="2:11" ht="18" customHeight="1" x14ac:dyDescent="0.3">
      <c r="B242" s="74" t="s">
        <v>121</v>
      </c>
      <c r="C242" s="75" t="s">
        <v>151</v>
      </c>
      <c r="D242" s="3"/>
      <c r="E242" s="3"/>
      <c r="F242" s="190">
        <v>95.6</v>
      </c>
      <c r="G242" s="191">
        <v>100.01527040360851</v>
      </c>
      <c r="H242" s="85">
        <v>101.1404075400787</v>
      </c>
      <c r="I242" s="85">
        <v>101.40972641553255</v>
      </c>
      <c r="J242" s="85">
        <v>101.40730562235201</v>
      </c>
      <c r="K242" s="85">
        <v>101.72088664054473</v>
      </c>
    </row>
    <row r="243" spans="2:11" ht="18" customHeight="1" x14ac:dyDescent="0.3">
      <c r="B243" s="41" t="s">
        <v>122</v>
      </c>
      <c r="C243" s="76"/>
      <c r="D243" s="3"/>
      <c r="E243" s="3"/>
      <c r="F243" s="17"/>
      <c r="G243" s="17"/>
      <c r="H243" s="17"/>
      <c r="I243" s="17"/>
      <c r="J243" s="17"/>
      <c r="K243" s="17"/>
    </row>
    <row r="244" spans="2:11" ht="18" customHeight="1" x14ac:dyDescent="0.3">
      <c r="B244" s="77" t="s">
        <v>123</v>
      </c>
      <c r="C244" s="65" t="s">
        <v>152</v>
      </c>
      <c r="D244" s="3"/>
      <c r="E244" s="3"/>
      <c r="F244" s="194">
        <v>52050</v>
      </c>
      <c r="G244" s="195">
        <v>52330</v>
      </c>
      <c r="H244" s="194">
        <v>53230</v>
      </c>
      <c r="I244" s="194">
        <v>54100</v>
      </c>
      <c r="J244" s="194">
        <v>55250</v>
      </c>
      <c r="K244" s="194">
        <v>56990</v>
      </c>
    </row>
    <row r="245" spans="2:11" ht="18" customHeight="1" x14ac:dyDescent="0.3">
      <c r="B245" s="78" t="s">
        <v>124</v>
      </c>
      <c r="C245" s="65"/>
      <c r="D245" s="3"/>
      <c r="E245" s="3"/>
      <c r="F245" s="17"/>
      <c r="G245" s="17"/>
      <c r="H245" s="17"/>
      <c r="I245" s="17"/>
      <c r="J245" s="17"/>
      <c r="K245" s="17"/>
    </row>
    <row r="246" spans="2:11" ht="18" customHeight="1" x14ac:dyDescent="0.3">
      <c r="B246" s="78" t="s">
        <v>125</v>
      </c>
      <c r="C246" s="65"/>
      <c r="D246" s="3"/>
      <c r="E246" s="3"/>
      <c r="F246" s="86">
        <v>43090</v>
      </c>
      <c r="G246" s="190">
        <v>43090</v>
      </c>
      <c r="H246" s="86">
        <v>43710</v>
      </c>
      <c r="I246" s="86">
        <v>44020</v>
      </c>
      <c r="J246" s="86">
        <v>44330</v>
      </c>
      <c r="K246" s="86">
        <v>44950</v>
      </c>
    </row>
    <row r="247" spans="2:11" ht="18" customHeight="1" x14ac:dyDescent="0.3">
      <c r="B247" s="41" t="s">
        <v>126</v>
      </c>
      <c r="C247" s="76"/>
      <c r="D247" s="3"/>
      <c r="E247" s="3"/>
      <c r="F247" s="86">
        <v>8960</v>
      </c>
      <c r="G247" s="190">
        <v>9240</v>
      </c>
      <c r="H247" s="86">
        <v>9520</v>
      </c>
      <c r="I247" s="86">
        <v>10080</v>
      </c>
      <c r="J247" s="86">
        <v>10920</v>
      </c>
      <c r="K247" s="86">
        <v>12040</v>
      </c>
    </row>
    <row r="248" spans="2:11" ht="18" customHeight="1" x14ac:dyDescent="0.3">
      <c r="B248" s="77" t="s">
        <v>127</v>
      </c>
      <c r="C248" s="65" t="s">
        <v>152</v>
      </c>
      <c r="D248" s="3"/>
      <c r="E248" s="3"/>
      <c r="F248" s="194">
        <v>88794</v>
      </c>
      <c r="G248" s="195">
        <v>90060</v>
      </c>
      <c r="H248" s="194">
        <v>90052</v>
      </c>
      <c r="I248" s="194">
        <v>90560</v>
      </c>
      <c r="J248" s="194">
        <v>90818</v>
      </c>
      <c r="K248" s="194">
        <v>91076</v>
      </c>
    </row>
    <row r="249" spans="2:11" ht="18" customHeight="1" x14ac:dyDescent="0.3">
      <c r="B249" s="78" t="s">
        <v>124</v>
      </c>
      <c r="C249" s="65"/>
      <c r="D249" s="3"/>
      <c r="E249" s="3"/>
      <c r="F249" s="17"/>
      <c r="G249" s="17"/>
      <c r="H249" s="17"/>
      <c r="I249" s="17"/>
      <c r="J249" s="17"/>
      <c r="K249" s="17"/>
    </row>
    <row r="250" spans="2:11" ht="18" customHeight="1" x14ac:dyDescent="0.3">
      <c r="B250" s="78" t="s">
        <v>125</v>
      </c>
      <c r="C250" s="65"/>
      <c r="D250" s="3"/>
      <c r="E250" s="3"/>
      <c r="F250" s="86">
        <v>49794</v>
      </c>
      <c r="G250" s="190">
        <v>50310</v>
      </c>
      <c r="H250" s="86">
        <v>50051.999999999993</v>
      </c>
      <c r="I250" s="86">
        <v>50310</v>
      </c>
      <c r="J250" s="86">
        <v>50568.000000000007</v>
      </c>
      <c r="K250" s="86">
        <v>50826</v>
      </c>
    </row>
    <row r="251" spans="2:11" ht="18" customHeight="1" x14ac:dyDescent="0.3">
      <c r="B251" s="41" t="s">
        <v>126</v>
      </c>
      <c r="C251" s="76"/>
      <c r="D251" s="3"/>
      <c r="E251" s="3"/>
      <c r="F251" s="86">
        <v>39000</v>
      </c>
      <c r="G251" s="190">
        <v>39750</v>
      </c>
      <c r="H251" s="86">
        <v>40000</v>
      </c>
      <c r="I251" s="86">
        <v>40250</v>
      </c>
      <c r="J251" s="86">
        <v>40250</v>
      </c>
      <c r="K251" s="86">
        <v>40250</v>
      </c>
    </row>
    <row r="252" spans="2:11" ht="18" customHeight="1" x14ac:dyDescent="0.3">
      <c r="B252" s="77" t="s">
        <v>128</v>
      </c>
      <c r="C252" s="65" t="s">
        <v>152</v>
      </c>
      <c r="D252" s="3"/>
      <c r="E252" s="3"/>
      <c r="F252" s="193">
        <v>29420</v>
      </c>
      <c r="G252" s="193">
        <v>27900</v>
      </c>
      <c r="H252" s="193">
        <v>28950</v>
      </c>
      <c r="I252" s="193">
        <v>30000</v>
      </c>
      <c r="J252" s="193">
        <v>31050</v>
      </c>
      <c r="K252" s="193">
        <v>32100</v>
      </c>
    </row>
    <row r="253" spans="2:11" ht="18" customHeight="1" x14ac:dyDescent="0.3">
      <c r="B253" s="78" t="s">
        <v>124</v>
      </c>
      <c r="C253" s="65"/>
      <c r="D253" s="3"/>
      <c r="E253" s="3"/>
      <c r="F253" s="17"/>
      <c r="G253" s="17"/>
      <c r="H253" s="17"/>
      <c r="I253" s="17"/>
      <c r="J253" s="17"/>
      <c r="K253" s="17"/>
    </row>
    <row r="254" spans="2:11" ht="18" customHeight="1" x14ac:dyDescent="0.3">
      <c r="B254" s="78" t="s">
        <v>125</v>
      </c>
      <c r="C254" s="65"/>
      <c r="D254" s="3"/>
      <c r="E254" s="3"/>
      <c r="F254" s="17">
        <v>15620</v>
      </c>
      <c r="G254" s="17">
        <v>15400</v>
      </c>
      <c r="H254" s="17">
        <v>15950</v>
      </c>
      <c r="I254" s="17">
        <v>16500</v>
      </c>
      <c r="J254" s="17">
        <v>17050</v>
      </c>
      <c r="K254" s="17">
        <v>17600</v>
      </c>
    </row>
    <row r="255" spans="2:11" ht="18" customHeight="1" x14ac:dyDescent="0.3">
      <c r="B255" s="41" t="s">
        <v>126</v>
      </c>
      <c r="C255" s="76"/>
      <c r="D255" s="3"/>
      <c r="E255" s="3"/>
      <c r="F255" s="17">
        <v>13800</v>
      </c>
      <c r="G255" s="17">
        <v>12500</v>
      </c>
      <c r="H255" s="17">
        <v>13000</v>
      </c>
      <c r="I255" s="17">
        <v>13500</v>
      </c>
      <c r="J255" s="17">
        <v>14000</v>
      </c>
      <c r="K255" s="17">
        <v>14500</v>
      </c>
    </row>
    <row r="256" spans="2:11" ht="18" customHeight="1" x14ac:dyDescent="0.3">
      <c r="B256" s="79" t="s">
        <v>129</v>
      </c>
      <c r="C256" s="65" t="s">
        <v>111</v>
      </c>
      <c r="D256" s="3"/>
      <c r="E256" s="3"/>
      <c r="F256" s="192">
        <v>101229.7</v>
      </c>
      <c r="G256" s="192">
        <v>99716.42</v>
      </c>
      <c r="H256" s="192">
        <v>101457.33</v>
      </c>
      <c r="I256" s="192">
        <v>103127.16</v>
      </c>
      <c r="J256" s="192">
        <v>104404.4</v>
      </c>
      <c r="K256" s="192">
        <v>105695.14</v>
      </c>
    </row>
    <row r="257" spans="2:11" ht="18" customHeight="1" x14ac:dyDescent="0.3">
      <c r="B257" s="74" t="s">
        <v>121</v>
      </c>
      <c r="C257" s="65" t="s">
        <v>151</v>
      </c>
      <c r="D257" s="3"/>
      <c r="E257" s="3"/>
      <c r="F257" s="17">
        <v>91</v>
      </c>
      <c r="G257" s="19">
        <v>98.50510275146523</v>
      </c>
      <c r="H257" s="19">
        <v>101.74586091237532</v>
      </c>
      <c r="I257" s="19">
        <v>101.64584461270564</v>
      </c>
      <c r="J257" s="19">
        <v>101.23850981642468</v>
      </c>
      <c r="K257" s="19">
        <v>101.23628889203904</v>
      </c>
    </row>
    <row r="258" spans="2:11" ht="18" customHeight="1" x14ac:dyDescent="0.3">
      <c r="B258" s="79" t="s">
        <v>130</v>
      </c>
      <c r="C258" s="65" t="s">
        <v>111</v>
      </c>
      <c r="D258" s="3"/>
      <c r="E258" s="3"/>
      <c r="F258" s="192">
        <v>7528.5</v>
      </c>
      <c r="G258" s="192">
        <v>7598</v>
      </c>
      <c r="H258" s="192">
        <v>7658.5</v>
      </c>
      <c r="I258" s="192">
        <v>7751</v>
      </c>
      <c r="J258" s="192">
        <v>7875</v>
      </c>
      <c r="K258" s="192">
        <v>8012.5</v>
      </c>
    </row>
    <row r="259" spans="2:11" ht="18" customHeight="1" x14ac:dyDescent="0.3">
      <c r="B259" s="74" t="s">
        <v>121</v>
      </c>
      <c r="C259" s="65" t="s">
        <v>151</v>
      </c>
      <c r="D259" s="3"/>
      <c r="E259" s="3"/>
      <c r="F259" s="17">
        <v>82.7</v>
      </c>
      <c r="G259" s="19">
        <v>100.92315866374445</v>
      </c>
      <c r="H259" s="19">
        <v>100.79626217425638</v>
      </c>
      <c r="I259" s="19">
        <v>101.20780831755565</v>
      </c>
      <c r="J259" s="19">
        <v>101.59979357502257</v>
      </c>
      <c r="K259" s="19">
        <v>101.74603174603175</v>
      </c>
    </row>
    <row r="260" spans="2:11" ht="18" customHeight="1" x14ac:dyDescent="0.35">
      <c r="B260" s="73" t="s">
        <v>131</v>
      </c>
      <c r="C260" s="65" t="s">
        <v>111</v>
      </c>
      <c r="D260" s="3"/>
      <c r="E260" s="3"/>
      <c r="F260" s="20">
        <v>7528.5</v>
      </c>
      <c r="G260" s="20">
        <v>7598</v>
      </c>
      <c r="H260" s="20">
        <v>7658.5</v>
      </c>
      <c r="I260" s="20">
        <v>7751</v>
      </c>
      <c r="J260" s="20">
        <v>7875</v>
      </c>
      <c r="K260" s="20">
        <v>8012.5</v>
      </c>
    </row>
    <row r="261" spans="2:11" ht="18" customHeight="1" x14ac:dyDescent="0.3">
      <c r="B261" s="74" t="s">
        <v>121</v>
      </c>
      <c r="C261" s="65" t="s">
        <v>151</v>
      </c>
      <c r="D261" s="3"/>
      <c r="E261" s="3"/>
      <c r="F261" s="17">
        <v>82.7</v>
      </c>
      <c r="G261" s="19">
        <v>100.92315866374445</v>
      </c>
      <c r="H261" s="19">
        <v>100.79626217425638</v>
      </c>
      <c r="I261" s="19">
        <v>101.20780831755565</v>
      </c>
      <c r="J261" s="19">
        <v>101.59979357502257</v>
      </c>
      <c r="K261" s="19">
        <v>101.74603174603175</v>
      </c>
    </row>
    <row r="262" spans="2:11" ht="18" customHeight="1" x14ac:dyDescent="0.3">
      <c r="B262" s="80" t="s">
        <v>132</v>
      </c>
      <c r="C262" s="65" t="s">
        <v>153</v>
      </c>
      <c r="D262" s="3"/>
      <c r="E262" s="3"/>
      <c r="F262" s="17">
        <v>2331</v>
      </c>
      <c r="G262" s="20">
        <v>2353.5</v>
      </c>
      <c r="H262" s="20">
        <v>2362.5</v>
      </c>
      <c r="I262" s="20">
        <v>2376</v>
      </c>
      <c r="J262" s="20">
        <v>2385</v>
      </c>
      <c r="K262" s="20">
        <v>2407.5</v>
      </c>
    </row>
    <row r="263" spans="2:11" ht="18" customHeight="1" x14ac:dyDescent="0.3">
      <c r="B263" s="78" t="s">
        <v>124</v>
      </c>
      <c r="C263" s="65"/>
      <c r="D263" s="3"/>
      <c r="E263" s="3"/>
      <c r="F263" s="17"/>
      <c r="G263" s="17"/>
      <c r="H263" s="17"/>
      <c r="I263" s="17"/>
      <c r="J263" s="17"/>
      <c r="K263" s="17"/>
    </row>
    <row r="264" spans="2:11" ht="18" customHeight="1" x14ac:dyDescent="0.3">
      <c r="B264" s="41" t="s">
        <v>133</v>
      </c>
      <c r="C264" s="65"/>
      <c r="D264" s="3"/>
      <c r="E264" s="3"/>
      <c r="F264" s="17">
        <v>2331</v>
      </c>
      <c r="G264" s="20">
        <v>2353.5</v>
      </c>
      <c r="H264" s="20">
        <v>2362.5</v>
      </c>
      <c r="I264" s="17">
        <v>2376</v>
      </c>
      <c r="J264" s="17">
        <v>2385</v>
      </c>
      <c r="K264" s="20">
        <v>2407.5</v>
      </c>
    </row>
    <row r="265" spans="2:11" ht="18" customHeight="1" x14ac:dyDescent="0.3">
      <c r="B265" s="80" t="s">
        <v>134</v>
      </c>
      <c r="C265" s="65" t="s">
        <v>153</v>
      </c>
      <c r="D265" s="3"/>
      <c r="E265" s="3"/>
      <c r="F265" s="17">
        <v>2376</v>
      </c>
      <c r="G265" s="17">
        <v>2412</v>
      </c>
      <c r="H265" s="17">
        <v>2436</v>
      </c>
      <c r="I265" s="17">
        <v>2460</v>
      </c>
      <c r="J265" s="17">
        <v>2520</v>
      </c>
      <c r="K265" s="17">
        <v>2580</v>
      </c>
    </row>
    <row r="266" spans="2:11" ht="18" customHeight="1" x14ac:dyDescent="0.3">
      <c r="B266" s="78" t="s">
        <v>124</v>
      </c>
      <c r="C266" s="65"/>
      <c r="D266" s="3"/>
      <c r="E266" s="3"/>
      <c r="F266" s="17"/>
      <c r="G266" s="17"/>
      <c r="H266" s="17"/>
      <c r="I266" s="17"/>
      <c r="J266" s="17"/>
      <c r="K266" s="17"/>
    </row>
    <row r="267" spans="2:11" ht="18" customHeight="1" x14ac:dyDescent="0.3">
      <c r="B267" s="41" t="s">
        <v>133</v>
      </c>
      <c r="C267" s="76"/>
      <c r="D267" s="3"/>
      <c r="E267" s="3"/>
      <c r="F267" s="17">
        <v>2376</v>
      </c>
      <c r="G267" s="17">
        <v>2412</v>
      </c>
      <c r="H267" s="17">
        <v>2436</v>
      </c>
      <c r="I267" s="17">
        <v>2460</v>
      </c>
      <c r="J267" s="17">
        <v>2520</v>
      </c>
      <c r="K267" s="17">
        <v>2580</v>
      </c>
    </row>
    <row r="268" spans="2:11" ht="18" customHeight="1" x14ac:dyDescent="0.3">
      <c r="B268" s="80" t="s">
        <v>135</v>
      </c>
      <c r="C268" s="65" t="s">
        <v>153</v>
      </c>
      <c r="D268" s="3"/>
      <c r="E268" s="3"/>
      <c r="F268" s="20">
        <v>2821.5000000000005</v>
      </c>
      <c r="G268" s="20">
        <v>2832.5000000000005</v>
      </c>
      <c r="H268" s="20">
        <v>2860.0000000000005</v>
      </c>
      <c r="I268" s="20">
        <v>2915.0000000000005</v>
      </c>
      <c r="J268" s="20">
        <v>2970.0000000000005</v>
      </c>
      <c r="K268" s="20">
        <v>3025.0000000000005</v>
      </c>
    </row>
    <row r="269" spans="2:11" ht="18" customHeight="1" x14ac:dyDescent="0.3">
      <c r="B269" s="78" t="s">
        <v>124</v>
      </c>
      <c r="C269" s="65"/>
      <c r="D269" s="3"/>
      <c r="E269" s="3"/>
      <c r="F269" s="17"/>
      <c r="G269" s="17"/>
      <c r="H269" s="17"/>
      <c r="I269" s="17"/>
      <c r="J269" s="17"/>
      <c r="K269" s="17"/>
    </row>
    <row r="270" spans="2:11" ht="18" customHeight="1" x14ac:dyDescent="0.3">
      <c r="B270" s="41" t="s">
        <v>133</v>
      </c>
      <c r="C270" s="65"/>
      <c r="D270" s="3"/>
      <c r="E270" s="3"/>
      <c r="F270" s="20">
        <v>2821.5000000000005</v>
      </c>
      <c r="G270" s="20">
        <v>2832.5000000000005</v>
      </c>
      <c r="H270" s="20">
        <v>2860.0000000000005</v>
      </c>
      <c r="I270" s="20">
        <v>2915.0000000000005</v>
      </c>
      <c r="J270" s="20">
        <v>2970.0000000000005</v>
      </c>
      <c r="K270" s="20">
        <v>3025.0000000000005</v>
      </c>
    </row>
    <row r="271" spans="2:11" ht="18" customHeight="1" x14ac:dyDescent="0.3">
      <c r="B271" s="79" t="s">
        <v>136</v>
      </c>
      <c r="C271" s="65" t="s">
        <v>111</v>
      </c>
      <c r="D271" s="3"/>
      <c r="E271" s="3"/>
      <c r="F271" s="193">
        <v>27886</v>
      </c>
      <c r="G271" s="193">
        <v>26610</v>
      </c>
      <c r="H271" s="193">
        <v>27680</v>
      </c>
      <c r="I271" s="193">
        <v>28750</v>
      </c>
      <c r="J271" s="193">
        <v>29390</v>
      </c>
      <c r="K271" s="193">
        <v>30030</v>
      </c>
    </row>
    <row r="272" spans="2:11" ht="18" customHeight="1" x14ac:dyDescent="0.3">
      <c r="B272" s="74" t="s">
        <v>121</v>
      </c>
      <c r="C272" s="65" t="s">
        <v>151</v>
      </c>
      <c r="D272" s="3"/>
      <c r="E272" s="3"/>
      <c r="F272" s="19">
        <v>79.3</v>
      </c>
      <c r="G272" s="19">
        <v>95.424227210786768</v>
      </c>
      <c r="H272" s="19">
        <v>104.02104472003006</v>
      </c>
      <c r="I272" s="19">
        <v>103.86560693641617</v>
      </c>
      <c r="J272" s="19">
        <v>102.22608695652173</v>
      </c>
      <c r="K272" s="19">
        <v>102.17761143246003</v>
      </c>
    </row>
    <row r="273" spans="2:11" ht="18" customHeight="1" x14ac:dyDescent="0.35">
      <c r="B273" s="73" t="s">
        <v>137</v>
      </c>
      <c r="C273" s="75" t="s">
        <v>111</v>
      </c>
      <c r="D273" s="3"/>
      <c r="E273" s="3"/>
      <c r="F273" s="193">
        <v>21040</v>
      </c>
      <c r="G273" s="193">
        <v>19470</v>
      </c>
      <c r="H273" s="193">
        <v>20330</v>
      </c>
      <c r="I273" s="193">
        <v>21190</v>
      </c>
      <c r="J273" s="193">
        <v>21620</v>
      </c>
      <c r="K273" s="193">
        <v>22050</v>
      </c>
    </row>
    <row r="274" spans="2:11" ht="18" customHeight="1" x14ac:dyDescent="0.3">
      <c r="B274" s="74" t="s">
        <v>121</v>
      </c>
      <c r="C274" s="75" t="s">
        <v>151</v>
      </c>
      <c r="D274" s="3"/>
      <c r="E274" s="3"/>
      <c r="F274" s="17">
        <v>87.9</v>
      </c>
      <c r="G274" s="19">
        <v>92.538022813688215</v>
      </c>
      <c r="H274" s="19">
        <v>104.417051874679</v>
      </c>
      <c r="I274" s="19">
        <v>104.23020167240531</v>
      </c>
      <c r="J274" s="19">
        <v>102.02925908447381</v>
      </c>
      <c r="K274" s="19">
        <v>101.98889916743757</v>
      </c>
    </row>
    <row r="275" spans="2:11" ht="18" customHeight="1" x14ac:dyDescent="0.3">
      <c r="B275" s="80" t="s">
        <v>138</v>
      </c>
      <c r="C275" s="75" t="s">
        <v>154</v>
      </c>
      <c r="D275" s="3"/>
      <c r="E275" s="3"/>
      <c r="F275" s="17">
        <v>21040</v>
      </c>
      <c r="G275" s="17">
        <v>19470</v>
      </c>
      <c r="H275" s="17">
        <v>20330</v>
      </c>
      <c r="I275" s="17">
        <v>21190</v>
      </c>
      <c r="J275" s="17">
        <v>21620</v>
      </c>
      <c r="K275" s="17">
        <v>22050</v>
      </c>
    </row>
    <row r="276" spans="2:11" ht="18" customHeight="1" x14ac:dyDescent="0.3">
      <c r="B276" s="78" t="s">
        <v>124</v>
      </c>
      <c r="C276" s="65"/>
      <c r="D276" s="3"/>
      <c r="E276" s="3"/>
      <c r="F276" s="17"/>
      <c r="G276" s="17"/>
      <c r="H276" s="17"/>
      <c r="I276" s="17"/>
      <c r="J276" s="17"/>
      <c r="K276" s="17"/>
    </row>
    <row r="277" spans="2:11" ht="18" customHeight="1" x14ac:dyDescent="0.3">
      <c r="B277" s="78" t="s">
        <v>125</v>
      </c>
      <c r="C277" s="65"/>
      <c r="D277" s="3"/>
      <c r="E277" s="3"/>
      <c r="F277" s="17">
        <v>2580</v>
      </c>
      <c r="G277" s="17">
        <v>1720</v>
      </c>
      <c r="H277" s="17">
        <v>2580</v>
      </c>
      <c r="I277" s="17">
        <v>3440</v>
      </c>
      <c r="J277" s="17">
        <v>3870</v>
      </c>
      <c r="K277" s="17">
        <v>4300</v>
      </c>
    </row>
    <row r="278" spans="2:11" ht="18" customHeight="1" x14ac:dyDescent="0.3">
      <c r="B278" s="41" t="s">
        <v>139</v>
      </c>
      <c r="C278" s="76"/>
      <c r="D278" s="3"/>
      <c r="E278" s="3"/>
      <c r="F278" s="17">
        <v>18460</v>
      </c>
      <c r="G278" s="17">
        <v>17750</v>
      </c>
      <c r="H278" s="17">
        <v>17750</v>
      </c>
      <c r="I278" s="17">
        <v>17750</v>
      </c>
      <c r="J278" s="17">
        <v>17750</v>
      </c>
      <c r="K278" s="17">
        <v>17750</v>
      </c>
    </row>
    <row r="279" spans="2:11" ht="18" customHeight="1" x14ac:dyDescent="0.3">
      <c r="B279" s="81" t="s">
        <v>140</v>
      </c>
      <c r="C279" s="75" t="s">
        <v>111</v>
      </c>
      <c r="D279" s="3"/>
      <c r="E279" s="3"/>
      <c r="F279" s="193">
        <v>6846</v>
      </c>
      <c r="G279" s="193">
        <v>7140</v>
      </c>
      <c r="H279" s="193">
        <v>7350</v>
      </c>
      <c r="I279" s="193">
        <v>7560</v>
      </c>
      <c r="J279" s="193">
        <v>7770</v>
      </c>
      <c r="K279" s="193">
        <v>7980</v>
      </c>
    </row>
    <row r="280" spans="2:11" ht="18" customHeight="1" x14ac:dyDescent="0.3">
      <c r="B280" s="74" t="s">
        <v>121</v>
      </c>
      <c r="C280" s="75" t="s">
        <v>151</v>
      </c>
      <c r="D280" s="3"/>
      <c r="E280" s="3"/>
      <c r="F280" s="17">
        <v>60.4</v>
      </c>
      <c r="G280" s="19">
        <v>104.29447852760735</v>
      </c>
      <c r="H280" s="19">
        <v>102.94117647058823</v>
      </c>
      <c r="I280" s="19">
        <v>102.85714285714285</v>
      </c>
      <c r="J280" s="19">
        <v>102.77777777777777</v>
      </c>
      <c r="K280" s="19">
        <v>102.70270270270269</v>
      </c>
    </row>
    <row r="281" spans="2:11" ht="18" customHeight="1" x14ac:dyDescent="0.3">
      <c r="B281" s="80" t="s">
        <v>141</v>
      </c>
      <c r="C281" s="75" t="s">
        <v>155</v>
      </c>
      <c r="D281" s="3"/>
      <c r="E281" s="3"/>
      <c r="F281" s="17">
        <v>6846</v>
      </c>
      <c r="G281" s="17">
        <v>7140</v>
      </c>
      <c r="H281" s="17">
        <v>7350</v>
      </c>
      <c r="I281" s="17">
        <v>7560</v>
      </c>
      <c r="J281" s="17">
        <v>7770</v>
      </c>
      <c r="K281" s="17">
        <v>7980</v>
      </c>
    </row>
    <row r="282" spans="2:11" ht="18" customHeight="1" x14ac:dyDescent="0.3">
      <c r="B282" s="78" t="s">
        <v>124</v>
      </c>
      <c r="C282" s="65"/>
      <c r="D282" s="3"/>
      <c r="E282" s="3"/>
      <c r="F282" s="17"/>
      <c r="G282" s="17"/>
      <c r="H282" s="17"/>
      <c r="I282" s="17"/>
      <c r="J282" s="17"/>
      <c r="K282" s="17"/>
    </row>
    <row r="283" spans="2:11" ht="18" customHeight="1" x14ac:dyDescent="0.3">
      <c r="B283" s="41" t="s">
        <v>133</v>
      </c>
      <c r="C283" s="76"/>
      <c r="D283" s="3"/>
      <c r="E283" s="3"/>
      <c r="F283" s="17">
        <v>6846</v>
      </c>
      <c r="G283" s="17">
        <v>7140</v>
      </c>
      <c r="H283" s="17">
        <v>7350</v>
      </c>
      <c r="I283" s="17">
        <v>7560</v>
      </c>
      <c r="J283" s="17">
        <v>7770</v>
      </c>
      <c r="K283" s="17">
        <v>7980</v>
      </c>
    </row>
    <row r="284" spans="2:11" ht="18" customHeight="1" x14ac:dyDescent="0.3">
      <c r="B284" s="82" t="s">
        <v>142</v>
      </c>
      <c r="C284" s="75" t="s">
        <v>111</v>
      </c>
      <c r="D284" s="3"/>
      <c r="E284" s="3"/>
      <c r="F284" s="193">
        <v>49123</v>
      </c>
      <c r="G284" s="192">
        <v>48864.5</v>
      </c>
      <c r="H284" s="192">
        <v>49416</v>
      </c>
      <c r="I284" s="192">
        <v>49774.5</v>
      </c>
      <c r="J284" s="192">
        <v>50133</v>
      </c>
      <c r="K284" s="192">
        <v>50491.5</v>
      </c>
    </row>
    <row r="285" spans="2:11" ht="18" customHeight="1" x14ac:dyDescent="0.3">
      <c r="B285" s="74" t="s">
        <v>121</v>
      </c>
      <c r="C285" s="75" t="s">
        <v>151</v>
      </c>
      <c r="D285" s="3"/>
      <c r="E285" s="3"/>
      <c r="F285" s="17">
        <v>100.6</v>
      </c>
      <c r="G285" s="19">
        <v>99.473769924475292</v>
      </c>
      <c r="H285" s="19">
        <v>101.12863121489015</v>
      </c>
      <c r="I285" s="19">
        <v>100.7254735308402</v>
      </c>
      <c r="J285" s="19">
        <v>100.72024831992286</v>
      </c>
      <c r="K285" s="19">
        <v>100.71509783974628</v>
      </c>
    </row>
    <row r="286" spans="2:11" ht="18" customHeight="1" x14ac:dyDescent="0.3">
      <c r="B286" s="80" t="s">
        <v>143</v>
      </c>
      <c r="C286" s="75" t="s">
        <v>156</v>
      </c>
      <c r="D286" s="3"/>
      <c r="E286" s="3"/>
      <c r="F286" s="17">
        <v>49123</v>
      </c>
      <c r="G286" s="20">
        <v>48864.5</v>
      </c>
      <c r="H286" s="17">
        <v>49416</v>
      </c>
      <c r="I286" s="17">
        <v>49774.5</v>
      </c>
      <c r="J286" s="17">
        <v>50133</v>
      </c>
      <c r="K286" s="20">
        <v>50491.5</v>
      </c>
    </row>
    <row r="287" spans="2:11" ht="18" customHeight="1" x14ac:dyDescent="0.3">
      <c r="B287" s="78" t="s">
        <v>124</v>
      </c>
      <c r="C287" s="65"/>
      <c r="D287" s="3"/>
      <c r="E287" s="3"/>
      <c r="F287" s="17"/>
      <c r="G287" s="17"/>
      <c r="H287" s="17"/>
      <c r="I287" s="17"/>
      <c r="J287" s="17"/>
      <c r="K287" s="17"/>
    </row>
    <row r="288" spans="2:11" ht="18" customHeight="1" x14ac:dyDescent="0.3">
      <c r="B288" s="42" t="s">
        <v>144</v>
      </c>
      <c r="C288" s="235"/>
      <c r="D288" s="236"/>
      <c r="E288" s="236"/>
      <c r="F288" s="17">
        <v>29148</v>
      </c>
      <c r="G288" s="20">
        <v>28974.5</v>
      </c>
      <c r="H288" s="20">
        <v>18217.5</v>
      </c>
      <c r="I288" s="17">
        <v>0</v>
      </c>
      <c r="J288" s="17">
        <v>0</v>
      </c>
      <c r="K288" s="17">
        <v>0</v>
      </c>
    </row>
    <row r="289" spans="2:11" ht="18" customHeight="1" x14ac:dyDescent="0.3">
      <c r="B289" s="42" t="s">
        <v>338</v>
      </c>
      <c r="C289" s="235"/>
      <c r="D289" s="236"/>
      <c r="E289" s="236"/>
      <c r="F289" s="17">
        <v>0</v>
      </c>
      <c r="G289" s="17">
        <v>0</v>
      </c>
      <c r="H289" s="20">
        <v>10583.5</v>
      </c>
      <c r="I289" s="20">
        <v>28974.5</v>
      </c>
      <c r="J289" s="20">
        <v>29148</v>
      </c>
      <c r="K289" s="20">
        <v>29321.499999999996</v>
      </c>
    </row>
    <row r="290" spans="2:11" ht="18" customHeight="1" x14ac:dyDescent="0.3">
      <c r="B290" s="237" t="s">
        <v>145</v>
      </c>
      <c r="C290" s="238"/>
      <c r="D290" s="236"/>
      <c r="E290" s="236"/>
      <c r="F290" s="17">
        <v>16465</v>
      </c>
      <c r="G290" s="17">
        <v>16650</v>
      </c>
      <c r="H290" s="17">
        <v>9805</v>
      </c>
      <c r="I290" s="17">
        <v>0</v>
      </c>
      <c r="J290" s="17">
        <v>0</v>
      </c>
      <c r="K290" s="17">
        <v>0</v>
      </c>
    </row>
    <row r="291" spans="2:11" ht="18" customHeight="1" x14ac:dyDescent="0.3">
      <c r="B291" s="237" t="s">
        <v>339</v>
      </c>
      <c r="C291" s="238"/>
      <c r="D291" s="236"/>
      <c r="E291" s="236"/>
      <c r="F291" s="17">
        <v>0</v>
      </c>
      <c r="G291" s="17">
        <v>0</v>
      </c>
      <c r="H291" s="17">
        <v>7030</v>
      </c>
      <c r="I291" s="17">
        <v>17020</v>
      </c>
      <c r="J291" s="17">
        <v>17205</v>
      </c>
      <c r="K291" s="17">
        <v>17390</v>
      </c>
    </row>
    <row r="292" spans="2:11" ht="18" customHeight="1" x14ac:dyDescent="0.3">
      <c r="B292" s="237" t="s">
        <v>146</v>
      </c>
      <c r="C292" s="238"/>
      <c r="D292" s="236"/>
      <c r="E292" s="236"/>
      <c r="F292" s="17">
        <v>3510</v>
      </c>
      <c r="G292" s="17">
        <v>3240</v>
      </c>
      <c r="H292" s="17">
        <v>3779.9999999999995</v>
      </c>
      <c r="I292" s="17">
        <v>3779.9999999999995</v>
      </c>
      <c r="J292" s="17">
        <v>3779.9999999999995</v>
      </c>
      <c r="K292" s="17">
        <v>3779.9999999999995</v>
      </c>
    </row>
    <row r="293" spans="2:11" ht="18" customHeight="1" x14ac:dyDescent="0.3">
      <c r="B293" s="239" t="s">
        <v>147</v>
      </c>
      <c r="C293" s="238" t="s">
        <v>111</v>
      </c>
      <c r="D293" s="236"/>
      <c r="E293" s="236"/>
      <c r="F293" s="192">
        <v>16692.199999999997</v>
      </c>
      <c r="G293" s="192">
        <v>16643.919999999998</v>
      </c>
      <c r="H293" s="192">
        <v>16702.830000000002</v>
      </c>
      <c r="I293" s="192">
        <v>16851.659999999996</v>
      </c>
      <c r="J293" s="192">
        <v>17006.400000000001</v>
      </c>
      <c r="K293" s="192">
        <v>17161.14</v>
      </c>
    </row>
    <row r="294" spans="2:11" ht="18" customHeight="1" x14ac:dyDescent="0.3">
      <c r="B294" s="240" t="s">
        <v>121</v>
      </c>
      <c r="C294" s="238" t="s">
        <v>151</v>
      </c>
      <c r="D294" s="236"/>
      <c r="E294" s="236"/>
      <c r="F294" s="19">
        <v>90.5</v>
      </c>
      <c r="G294" s="19">
        <v>99.710763110914087</v>
      </c>
      <c r="H294" s="19">
        <v>100.35394306149034</v>
      </c>
      <c r="I294" s="19">
        <v>100.89104660707193</v>
      </c>
      <c r="J294" s="19">
        <v>100.91824781653563</v>
      </c>
      <c r="K294" s="19">
        <v>100.90989274626021</v>
      </c>
    </row>
    <row r="295" spans="2:11" ht="18" customHeight="1" x14ac:dyDescent="0.35">
      <c r="B295" s="241" t="s">
        <v>148</v>
      </c>
      <c r="C295" s="238" t="s">
        <v>111</v>
      </c>
      <c r="D295" s="236"/>
      <c r="E295" s="236"/>
      <c r="F295" s="192">
        <v>7691.5999999999985</v>
      </c>
      <c r="G295" s="192">
        <v>7658.7999999999993</v>
      </c>
      <c r="H295" s="192">
        <v>7666.83</v>
      </c>
      <c r="I295" s="192">
        <v>7772.2199999999993</v>
      </c>
      <c r="J295" s="192">
        <v>7883.52</v>
      </c>
      <c r="K295" s="192">
        <v>7994.82</v>
      </c>
    </row>
    <row r="296" spans="2:11" ht="18" customHeight="1" x14ac:dyDescent="0.3">
      <c r="B296" s="240" t="s">
        <v>121</v>
      </c>
      <c r="C296" s="238" t="s">
        <v>151</v>
      </c>
      <c r="D296" s="236"/>
      <c r="E296" s="236"/>
      <c r="F296" s="19">
        <v>100.2</v>
      </c>
      <c r="G296" s="19">
        <v>99.573560767590635</v>
      </c>
      <c r="H296" s="19">
        <v>100.1048467122787</v>
      </c>
      <c r="I296" s="19">
        <v>101.37462288846888</v>
      </c>
      <c r="J296" s="19">
        <v>101.43202328292304</v>
      </c>
      <c r="K296" s="19">
        <v>101.41180589381391</v>
      </c>
    </row>
    <row r="297" spans="2:11" ht="18" customHeight="1" x14ac:dyDescent="0.3">
      <c r="B297" s="242" t="s">
        <v>149</v>
      </c>
      <c r="C297" s="238" t="s">
        <v>154</v>
      </c>
      <c r="D297" s="236"/>
      <c r="E297" s="236"/>
      <c r="F297" s="20">
        <v>7691.5999999999985</v>
      </c>
      <c r="G297" s="20">
        <v>7658.7999999999993</v>
      </c>
      <c r="H297" s="20">
        <v>7666.83</v>
      </c>
      <c r="I297" s="20">
        <v>7772.2199999999993</v>
      </c>
      <c r="J297" s="20">
        <v>7883.52</v>
      </c>
      <c r="K297" s="20">
        <v>7994.82</v>
      </c>
    </row>
    <row r="298" spans="2:11" ht="18" customHeight="1" x14ac:dyDescent="0.3">
      <c r="B298" s="243" t="s">
        <v>124</v>
      </c>
      <c r="C298" s="238"/>
      <c r="D298" s="236"/>
      <c r="E298" s="236"/>
      <c r="F298" s="17"/>
      <c r="G298" s="17"/>
      <c r="H298" s="17"/>
      <c r="I298" s="17"/>
      <c r="J298" s="17"/>
      <c r="K298" s="17"/>
    </row>
    <row r="299" spans="2:11" ht="18" customHeight="1" x14ac:dyDescent="0.3">
      <c r="B299" s="42" t="s">
        <v>144</v>
      </c>
      <c r="C299" s="235"/>
      <c r="D299" s="236"/>
      <c r="E299" s="236"/>
      <c r="F299" s="20">
        <v>2836.7999999999997</v>
      </c>
      <c r="G299" s="20">
        <v>2813.1600000000003</v>
      </c>
      <c r="H299" s="20">
        <v>1191.8499999999999</v>
      </c>
      <c r="I299" s="20">
        <v>0</v>
      </c>
      <c r="J299" s="20">
        <v>0</v>
      </c>
      <c r="K299" s="20">
        <v>0</v>
      </c>
    </row>
    <row r="300" spans="2:11" ht="18" customHeight="1" x14ac:dyDescent="0.3">
      <c r="B300" s="42" t="s">
        <v>338</v>
      </c>
      <c r="C300" s="235"/>
      <c r="D300" s="236"/>
      <c r="E300" s="236"/>
      <c r="F300" s="20">
        <v>0</v>
      </c>
      <c r="G300" s="20">
        <v>0</v>
      </c>
      <c r="H300" s="20">
        <v>1670.56</v>
      </c>
      <c r="I300" s="20">
        <v>2876.2</v>
      </c>
      <c r="J300" s="20">
        <v>2895.9</v>
      </c>
      <c r="K300" s="20">
        <v>2915.6</v>
      </c>
    </row>
    <row r="301" spans="2:11" ht="18" customHeight="1" x14ac:dyDescent="0.3">
      <c r="B301" s="237" t="s">
        <v>145</v>
      </c>
      <c r="C301" s="238"/>
      <c r="D301" s="236"/>
      <c r="E301" s="236"/>
      <c r="F301" s="20">
        <v>4854.7999999999993</v>
      </c>
      <c r="G301" s="20">
        <v>4845.6399999999994</v>
      </c>
      <c r="H301" s="20">
        <v>1996.8799999999999</v>
      </c>
      <c r="I301" s="20">
        <v>0</v>
      </c>
      <c r="J301" s="20">
        <v>0</v>
      </c>
      <c r="K301" s="20">
        <v>0</v>
      </c>
    </row>
    <row r="302" spans="2:11" ht="18" customHeight="1" x14ac:dyDescent="0.3">
      <c r="B302" s="237" t="s">
        <v>339</v>
      </c>
      <c r="C302" s="238"/>
      <c r="D302" s="236"/>
      <c r="E302" s="236"/>
      <c r="F302" s="20">
        <v>0</v>
      </c>
      <c r="G302" s="20">
        <v>0</v>
      </c>
      <c r="H302" s="20">
        <v>2807.5399999999995</v>
      </c>
      <c r="I302" s="20">
        <v>4896.0199999999995</v>
      </c>
      <c r="J302" s="20">
        <v>4987.62</v>
      </c>
      <c r="K302" s="20">
        <v>5079.22</v>
      </c>
    </row>
    <row r="303" spans="2:11" ht="18" customHeight="1" x14ac:dyDescent="0.35">
      <c r="B303" s="241" t="s">
        <v>150</v>
      </c>
      <c r="C303" s="238" t="s">
        <v>111</v>
      </c>
      <c r="D303" s="236"/>
      <c r="E303" s="236"/>
      <c r="F303" s="192">
        <v>9000.6</v>
      </c>
      <c r="G303" s="192">
        <v>8985.119999999999</v>
      </c>
      <c r="H303" s="192">
        <v>9036</v>
      </c>
      <c r="I303" s="192">
        <v>9079.4399999999987</v>
      </c>
      <c r="J303" s="192">
        <v>9122.880000000001</v>
      </c>
      <c r="K303" s="192">
        <v>9166.32</v>
      </c>
    </row>
    <row r="304" spans="2:11" ht="18" customHeight="1" x14ac:dyDescent="0.3">
      <c r="B304" s="240" t="s">
        <v>121</v>
      </c>
      <c r="C304" s="238" t="s">
        <v>151</v>
      </c>
      <c r="D304" s="236"/>
      <c r="E304" s="236"/>
      <c r="F304" s="19">
        <v>100</v>
      </c>
      <c r="G304" s="19">
        <v>99.82801146590225</v>
      </c>
      <c r="H304" s="19">
        <v>100.56626956568194</v>
      </c>
      <c r="I304" s="19">
        <v>100.48074369189905</v>
      </c>
      <c r="J304" s="19">
        <v>100.4784436044514</v>
      </c>
      <c r="K304" s="19">
        <v>100.47616542144584</v>
      </c>
    </row>
    <row r="305" spans="2:11" ht="18" customHeight="1" x14ac:dyDescent="0.3">
      <c r="B305" s="242" t="s">
        <v>150</v>
      </c>
      <c r="C305" s="238" t="s">
        <v>154</v>
      </c>
      <c r="D305" s="236"/>
      <c r="E305" s="236"/>
      <c r="F305" s="20">
        <v>9000.6</v>
      </c>
      <c r="G305" s="20">
        <v>8985.119999999999</v>
      </c>
      <c r="H305" s="20">
        <v>9036</v>
      </c>
      <c r="I305" s="20">
        <v>9079.4399999999987</v>
      </c>
      <c r="J305" s="20">
        <v>9122.880000000001</v>
      </c>
      <c r="K305" s="20">
        <v>9166.32</v>
      </c>
    </row>
    <row r="306" spans="2:11" ht="18" customHeight="1" x14ac:dyDescent="0.3">
      <c r="B306" s="243" t="s">
        <v>124</v>
      </c>
      <c r="C306" s="238"/>
      <c r="D306" s="236"/>
      <c r="E306" s="236"/>
      <c r="F306" s="17"/>
      <c r="G306" s="17"/>
      <c r="H306" s="17"/>
      <c r="I306" s="17"/>
      <c r="J306" s="17"/>
      <c r="K306" s="17"/>
    </row>
    <row r="307" spans="2:11" ht="18" customHeight="1" x14ac:dyDescent="0.3">
      <c r="B307" s="42" t="s">
        <v>144</v>
      </c>
      <c r="C307" s="238"/>
      <c r="D307" s="236"/>
      <c r="E307" s="236"/>
      <c r="F307" s="20">
        <v>5598.6</v>
      </c>
      <c r="G307" s="20">
        <v>5565.12</v>
      </c>
      <c r="H307" s="20">
        <v>2325</v>
      </c>
      <c r="I307" s="20">
        <v>0</v>
      </c>
      <c r="J307" s="20">
        <v>0</v>
      </c>
      <c r="K307" s="20">
        <v>0</v>
      </c>
    </row>
    <row r="308" spans="2:11" ht="18" customHeight="1" x14ac:dyDescent="0.3">
      <c r="B308" s="42" t="s">
        <v>338</v>
      </c>
      <c r="C308" s="238"/>
      <c r="D308" s="236"/>
      <c r="E308" s="236"/>
      <c r="F308" s="20">
        <v>0</v>
      </c>
      <c r="G308" s="20">
        <v>0</v>
      </c>
      <c r="H308" s="20">
        <v>3255.0000000000005</v>
      </c>
      <c r="I308" s="20">
        <v>5587.44</v>
      </c>
      <c r="J308" s="20">
        <v>5594.880000000001</v>
      </c>
      <c r="K308" s="20">
        <v>5602.3200000000006</v>
      </c>
    </row>
    <row r="309" spans="2:11" ht="18" customHeight="1" x14ac:dyDescent="0.3">
      <c r="B309" s="237" t="s">
        <v>145</v>
      </c>
      <c r="C309" s="238"/>
      <c r="D309" s="236"/>
      <c r="E309" s="236"/>
      <c r="F309" s="20">
        <v>3401.9999999999995</v>
      </c>
      <c r="G309" s="20">
        <v>3420</v>
      </c>
      <c r="H309" s="20">
        <v>1440</v>
      </c>
      <c r="I309" s="20">
        <v>0</v>
      </c>
      <c r="J309" s="20">
        <v>0</v>
      </c>
      <c r="K309" s="20">
        <v>0</v>
      </c>
    </row>
    <row r="310" spans="2:11" ht="18" customHeight="1" x14ac:dyDescent="0.3">
      <c r="B310" s="237" t="s">
        <v>339</v>
      </c>
      <c r="C310" s="238"/>
      <c r="D310" s="236"/>
      <c r="E310" s="236"/>
      <c r="F310" s="20">
        <v>0</v>
      </c>
      <c r="G310" s="20">
        <v>0</v>
      </c>
      <c r="H310" s="20">
        <v>2015.9999999999998</v>
      </c>
      <c r="I310" s="20">
        <v>3491.9999999999995</v>
      </c>
      <c r="J310" s="20">
        <v>3528.0000000000005</v>
      </c>
      <c r="K310" s="20">
        <v>3564</v>
      </c>
    </row>
    <row r="311" spans="2:11" ht="18" customHeight="1" x14ac:dyDescent="0.3">
      <c r="B311" s="281" t="s">
        <v>159</v>
      </c>
      <c r="C311" s="282"/>
      <c r="D311" s="283"/>
      <c r="E311" s="284"/>
      <c r="F311" s="9"/>
      <c r="G311" s="9"/>
      <c r="H311" s="9"/>
      <c r="I311" s="9"/>
      <c r="J311" s="9"/>
    </row>
    <row r="312" spans="2:11" ht="18" customHeight="1" x14ac:dyDescent="0.3">
      <c r="B312" s="79" t="s">
        <v>129</v>
      </c>
      <c r="C312" s="84" t="s">
        <v>157</v>
      </c>
      <c r="D312" s="11"/>
      <c r="E312" s="11"/>
      <c r="F312" s="2" t="s">
        <v>89</v>
      </c>
      <c r="G312" s="195">
        <v>95698</v>
      </c>
      <c r="H312" s="197">
        <v>98728.1</v>
      </c>
      <c r="I312" s="197">
        <v>103566.81244583041</v>
      </c>
      <c r="J312" s="197">
        <v>108216.41244467624</v>
      </c>
      <c r="K312" s="197">
        <v>113150.8140691757</v>
      </c>
    </row>
    <row r="313" spans="2:11" ht="18" customHeight="1" x14ac:dyDescent="0.3">
      <c r="B313" s="83" t="s">
        <v>121</v>
      </c>
      <c r="C313" s="84" t="s">
        <v>151</v>
      </c>
      <c r="D313" s="11"/>
      <c r="E313" s="11"/>
      <c r="F313" s="2" t="s">
        <v>89</v>
      </c>
      <c r="G313" s="191">
        <v>98.50510275146523</v>
      </c>
      <c r="H313" s="191">
        <v>101.74586091237532</v>
      </c>
      <c r="I313" s="191">
        <v>101.64584461270564</v>
      </c>
      <c r="J313" s="191">
        <v>101.23850981642468</v>
      </c>
      <c r="K313" s="191">
        <v>101.23628889203904</v>
      </c>
    </row>
    <row r="314" spans="2:11" ht="18" customHeight="1" x14ac:dyDescent="0.3">
      <c r="B314" s="41" t="s">
        <v>158</v>
      </c>
      <c r="C314" s="84" t="s">
        <v>151</v>
      </c>
      <c r="D314" s="11"/>
      <c r="E314" s="11"/>
      <c r="F314" s="2" t="s">
        <v>89</v>
      </c>
      <c r="G314" s="190">
        <v>100.8</v>
      </c>
      <c r="H314" s="191">
        <v>101.39608033231194</v>
      </c>
      <c r="I314" s="191">
        <v>103.20249616333727</v>
      </c>
      <c r="J314" s="191">
        <v>103.21118835827676</v>
      </c>
      <c r="K314" s="191">
        <v>103.28287871577896</v>
      </c>
    </row>
    <row r="315" spans="2:11" ht="18" customHeight="1" x14ac:dyDescent="0.3">
      <c r="B315" s="82" t="s">
        <v>130</v>
      </c>
      <c r="C315" s="84" t="s">
        <v>157</v>
      </c>
      <c r="D315" s="11"/>
      <c r="E315" s="11"/>
      <c r="F315" s="2" t="s">
        <v>89</v>
      </c>
      <c r="G315" s="198">
        <v>13468</v>
      </c>
      <c r="H315" s="198">
        <v>13928.7</v>
      </c>
      <c r="I315" s="199">
        <v>13928.7</v>
      </c>
      <c r="J315" s="199">
        <v>13928.7</v>
      </c>
      <c r="K315" s="199">
        <v>13928.7</v>
      </c>
    </row>
    <row r="316" spans="2:11" ht="18" customHeight="1" x14ac:dyDescent="0.3">
      <c r="B316" s="83" t="s">
        <v>121</v>
      </c>
      <c r="C316" s="84" t="s">
        <v>151</v>
      </c>
      <c r="D316" s="11"/>
      <c r="E316" s="11"/>
      <c r="F316" s="2" t="s">
        <v>89</v>
      </c>
      <c r="G316" s="191">
        <v>100.92315866374445</v>
      </c>
      <c r="H316" s="191">
        <v>100.79626217425638</v>
      </c>
      <c r="I316" s="191">
        <v>101.20780831755565</v>
      </c>
      <c r="J316" s="191">
        <v>101.59979357502257</v>
      </c>
      <c r="K316" s="191">
        <v>101.74603174603175</v>
      </c>
    </row>
    <row r="317" spans="2:11" ht="18" customHeight="1" x14ac:dyDescent="0.3">
      <c r="B317" s="41" t="s">
        <v>158</v>
      </c>
      <c r="C317" s="84" t="s">
        <v>151</v>
      </c>
      <c r="D317" s="11"/>
      <c r="E317" s="11"/>
      <c r="F317" s="2" t="s">
        <v>89</v>
      </c>
      <c r="G317" s="190">
        <v>105.4</v>
      </c>
      <c r="H317" s="191">
        <v>102.60370641711637</v>
      </c>
      <c r="I317" s="191">
        <v>98.806605599277532</v>
      </c>
      <c r="J317" s="191">
        <v>98.425396825396831</v>
      </c>
      <c r="K317" s="191">
        <v>98.283931357254289</v>
      </c>
    </row>
    <row r="318" spans="2:11" ht="18" customHeight="1" x14ac:dyDescent="0.35">
      <c r="B318" s="73" t="s">
        <v>131</v>
      </c>
      <c r="C318" s="84" t="s">
        <v>157</v>
      </c>
      <c r="D318" s="11"/>
      <c r="E318" s="11"/>
      <c r="F318" s="2" t="s">
        <v>89</v>
      </c>
      <c r="G318" s="21">
        <v>13468</v>
      </c>
      <c r="H318" s="21">
        <v>13928.7</v>
      </c>
      <c r="I318" s="196">
        <v>13928.7</v>
      </c>
      <c r="J318" s="196">
        <v>13928.7</v>
      </c>
      <c r="K318" s="196">
        <v>13928.7</v>
      </c>
    </row>
    <row r="319" spans="2:11" ht="18" customHeight="1" x14ac:dyDescent="0.3">
      <c r="B319" s="83" t="s">
        <v>121</v>
      </c>
      <c r="C319" s="84" t="s">
        <v>151</v>
      </c>
      <c r="D319" s="11"/>
      <c r="E319" s="11"/>
      <c r="F319" s="2" t="s">
        <v>89</v>
      </c>
      <c r="G319" s="191">
        <v>100.92315866374445</v>
      </c>
      <c r="H319" s="191">
        <v>100.79626217425638</v>
      </c>
      <c r="I319" s="191">
        <v>101.20780831755565</v>
      </c>
      <c r="J319" s="191">
        <v>101.59979357502257</v>
      </c>
      <c r="K319" s="191">
        <v>101.74603174603175</v>
      </c>
    </row>
    <row r="320" spans="2:11" ht="18" customHeight="1" x14ac:dyDescent="0.3">
      <c r="B320" s="41" t="s">
        <v>158</v>
      </c>
      <c r="C320" s="84" t="s">
        <v>151</v>
      </c>
      <c r="D320" s="11"/>
      <c r="E320" s="11"/>
      <c r="F320" s="2" t="s">
        <v>89</v>
      </c>
      <c r="G320" s="190">
        <v>86.4</v>
      </c>
      <c r="H320" s="190">
        <v>102.6</v>
      </c>
      <c r="I320" s="190">
        <v>103.3</v>
      </c>
      <c r="J320" s="190">
        <v>103.9</v>
      </c>
      <c r="K320" s="190">
        <v>104.2</v>
      </c>
    </row>
    <row r="321" spans="2:11" ht="18" customHeight="1" x14ac:dyDescent="0.3">
      <c r="B321" s="79" t="s">
        <v>136</v>
      </c>
      <c r="C321" s="84" t="s">
        <v>157</v>
      </c>
      <c r="D321" s="11"/>
      <c r="E321" s="11"/>
      <c r="F321" s="2" t="s">
        <v>89</v>
      </c>
      <c r="G321" s="193">
        <v>24500</v>
      </c>
      <c r="H321" s="193">
        <v>25021.4</v>
      </c>
      <c r="I321" s="192">
        <v>26982.075734621601</v>
      </c>
      <c r="J321" s="192">
        <v>28613.554779046761</v>
      </c>
      <c r="K321" s="192">
        <v>30388.63543150984</v>
      </c>
    </row>
    <row r="322" spans="2:11" ht="18" customHeight="1" x14ac:dyDescent="0.3">
      <c r="B322" s="83" t="s">
        <v>121</v>
      </c>
      <c r="C322" s="84" t="s">
        <v>151</v>
      </c>
      <c r="D322" s="11"/>
      <c r="E322" s="11"/>
      <c r="F322" s="2" t="s">
        <v>89</v>
      </c>
      <c r="G322" s="85">
        <v>95.424227210786768</v>
      </c>
      <c r="H322" s="85">
        <v>104.02104472003006</v>
      </c>
      <c r="I322" s="85">
        <v>103.86560693641617</v>
      </c>
      <c r="J322" s="85">
        <v>102.22608695652173</v>
      </c>
      <c r="K322" s="85">
        <v>102.17761143246003</v>
      </c>
    </row>
    <row r="323" spans="2:11" ht="18" customHeight="1" x14ac:dyDescent="0.3">
      <c r="B323" s="41" t="s">
        <v>158</v>
      </c>
      <c r="C323" s="84" t="s">
        <v>151</v>
      </c>
      <c r="D323" s="11"/>
      <c r="E323" s="11"/>
      <c r="F323" s="2" t="s">
        <v>89</v>
      </c>
      <c r="G323" s="86">
        <v>100.4</v>
      </c>
      <c r="H323" s="85">
        <v>98.18028990208802</v>
      </c>
      <c r="I323" s="85">
        <v>103.82262089172727</v>
      </c>
      <c r="J323" s="85">
        <v>103.73724769821743</v>
      </c>
      <c r="K323" s="85">
        <v>103.94022139230702</v>
      </c>
    </row>
    <row r="324" spans="2:11" ht="18" customHeight="1" x14ac:dyDescent="0.35">
      <c r="B324" s="73" t="s">
        <v>137</v>
      </c>
      <c r="C324" s="84" t="s">
        <v>157</v>
      </c>
      <c r="D324" s="11"/>
      <c r="E324" s="11"/>
      <c r="F324" s="2" t="s">
        <v>89</v>
      </c>
      <c r="G324" s="17">
        <v>19520</v>
      </c>
      <c r="H324" s="17">
        <v>19871.400000000001</v>
      </c>
      <c r="I324" s="20">
        <v>21478.344306050174</v>
      </c>
      <c r="J324" s="20">
        <v>22725.020794761047</v>
      </c>
      <c r="K324" s="20">
        <v>24080.90148736984</v>
      </c>
    </row>
    <row r="325" spans="2:11" ht="18" customHeight="1" x14ac:dyDescent="0.3">
      <c r="B325" s="83" t="s">
        <v>121</v>
      </c>
      <c r="C325" s="84" t="s">
        <v>151</v>
      </c>
      <c r="D325" s="11"/>
      <c r="E325" s="11"/>
      <c r="F325" s="2" t="s">
        <v>89</v>
      </c>
      <c r="G325" s="85">
        <v>92.538022813688215</v>
      </c>
      <c r="H325" s="85">
        <v>104.417051874679</v>
      </c>
      <c r="I325" s="85">
        <v>104.23020167240531</v>
      </c>
      <c r="J325" s="85">
        <v>102.02925908447381</v>
      </c>
      <c r="K325" s="85">
        <v>101.98889916743757</v>
      </c>
    </row>
    <row r="326" spans="2:11" ht="18" customHeight="1" x14ac:dyDescent="0.3">
      <c r="B326" s="41" t="s">
        <v>158</v>
      </c>
      <c r="C326" s="84" t="s">
        <v>151</v>
      </c>
      <c r="D326" s="11"/>
      <c r="E326" s="11"/>
      <c r="F326" s="2" t="s">
        <v>89</v>
      </c>
      <c r="G326" s="86">
        <v>96</v>
      </c>
      <c r="H326" s="85">
        <v>107.7</v>
      </c>
      <c r="I326" s="86">
        <v>103.7</v>
      </c>
      <c r="J326" s="86">
        <v>103.7</v>
      </c>
      <c r="K326" s="86">
        <v>103.9</v>
      </c>
    </row>
    <row r="327" spans="2:11" ht="18" customHeight="1" x14ac:dyDescent="0.35">
      <c r="B327" s="73" t="s">
        <v>140</v>
      </c>
      <c r="C327" s="84" t="s">
        <v>157</v>
      </c>
      <c r="D327" s="11"/>
      <c r="E327" s="11"/>
      <c r="F327" s="2" t="s">
        <v>89</v>
      </c>
      <c r="G327" s="17">
        <v>4980</v>
      </c>
      <c r="H327" s="17">
        <v>5150</v>
      </c>
      <c r="I327" s="20">
        <v>5503.7314285714283</v>
      </c>
      <c r="J327" s="20">
        <v>5888.5339842857138</v>
      </c>
      <c r="K327" s="20">
        <v>6307.733944139999</v>
      </c>
    </row>
    <row r="328" spans="2:11" ht="18" customHeight="1" x14ac:dyDescent="0.3">
      <c r="B328" s="83" t="s">
        <v>121</v>
      </c>
      <c r="C328" s="84" t="s">
        <v>151</v>
      </c>
      <c r="D328" s="11"/>
      <c r="E328" s="11"/>
      <c r="F328" s="2" t="s">
        <v>89</v>
      </c>
      <c r="G328" s="85">
        <v>104.29447852760735</v>
      </c>
      <c r="H328" s="85">
        <v>102.94117647058823</v>
      </c>
      <c r="I328" s="85">
        <v>102.85714285714285</v>
      </c>
      <c r="J328" s="85">
        <v>102.77777777777777</v>
      </c>
      <c r="K328" s="85">
        <v>102.70270270270269</v>
      </c>
    </row>
    <row r="329" spans="2:11" ht="18" customHeight="1" x14ac:dyDescent="0.3">
      <c r="B329" s="41" t="s">
        <v>158</v>
      </c>
      <c r="C329" s="84" t="s">
        <v>151</v>
      </c>
      <c r="D329" s="11"/>
      <c r="E329" s="11"/>
      <c r="F329" s="2" t="s">
        <v>89</v>
      </c>
      <c r="G329" s="86">
        <v>94.8</v>
      </c>
      <c r="H329" s="86">
        <v>104.2</v>
      </c>
      <c r="I329" s="86">
        <v>103.9</v>
      </c>
      <c r="J329" s="86">
        <v>104.1</v>
      </c>
      <c r="K329" s="86">
        <v>104.3</v>
      </c>
    </row>
    <row r="330" spans="2:11" ht="18" customHeight="1" x14ac:dyDescent="0.3">
      <c r="B330" s="79" t="s">
        <v>142</v>
      </c>
      <c r="C330" s="84" t="s">
        <v>157</v>
      </c>
      <c r="D330" s="11"/>
      <c r="E330" s="11"/>
      <c r="F330" s="2" t="s">
        <v>89</v>
      </c>
      <c r="G330" s="193">
        <v>48050</v>
      </c>
      <c r="H330" s="193">
        <v>49848</v>
      </c>
      <c r="I330" s="192">
        <v>52218.019407479354</v>
      </c>
      <c r="J330" s="192">
        <v>54697.883567557059</v>
      </c>
      <c r="K330" s="192">
        <v>57292.588029389022</v>
      </c>
    </row>
    <row r="331" spans="2:11" ht="18" customHeight="1" x14ac:dyDescent="0.3">
      <c r="B331" s="83" t="s">
        <v>121</v>
      </c>
      <c r="C331" s="84" t="s">
        <v>151</v>
      </c>
      <c r="D331" s="11"/>
      <c r="E331" s="11"/>
      <c r="F331" s="2" t="s">
        <v>89</v>
      </c>
      <c r="G331" s="85">
        <v>99.473769924475292</v>
      </c>
      <c r="H331" s="85">
        <v>101.12863121489015</v>
      </c>
      <c r="I331" s="85">
        <v>100.7254735308402</v>
      </c>
      <c r="J331" s="85">
        <v>100.72024831992286</v>
      </c>
      <c r="K331" s="85">
        <v>100.71509783974628</v>
      </c>
    </row>
    <row r="332" spans="2:11" ht="18" customHeight="1" x14ac:dyDescent="0.3">
      <c r="B332" s="41" t="s">
        <v>158</v>
      </c>
      <c r="C332" s="84" t="s">
        <v>151</v>
      </c>
      <c r="D332" s="11"/>
      <c r="E332" s="11"/>
      <c r="F332" s="2" t="s">
        <v>89</v>
      </c>
      <c r="G332" s="86">
        <v>102.5</v>
      </c>
      <c r="H332" s="86">
        <v>103.2</v>
      </c>
      <c r="I332" s="86">
        <v>104</v>
      </c>
      <c r="J332" s="86">
        <v>104</v>
      </c>
      <c r="K332" s="86">
        <v>104</v>
      </c>
    </row>
    <row r="333" spans="2:11" ht="18" customHeight="1" x14ac:dyDescent="0.3">
      <c r="B333" s="79" t="s">
        <v>147</v>
      </c>
      <c r="C333" s="84" t="s">
        <v>157</v>
      </c>
      <c r="D333" s="11"/>
      <c r="E333" s="11"/>
      <c r="F333" s="2" t="s">
        <v>89</v>
      </c>
      <c r="G333" s="193">
        <v>9680</v>
      </c>
      <c r="H333" s="193">
        <v>9930</v>
      </c>
      <c r="I333" s="192">
        <v>10438.017303729466</v>
      </c>
      <c r="J333" s="192">
        <v>10976.274098072419</v>
      </c>
      <c r="K333" s="192">
        <v>11540.890608276837</v>
      </c>
    </row>
    <row r="334" spans="2:11" ht="18" customHeight="1" x14ac:dyDescent="0.3">
      <c r="B334" s="83" t="s">
        <v>121</v>
      </c>
      <c r="C334" s="84" t="s">
        <v>151</v>
      </c>
      <c r="D334" s="11"/>
      <c r="E334" s="11"/>
      <c r="F334" s="2" t="s">
        <v>89</v>
      </c>
      <c r="G334" s="85">
        <v>99.710763110914087</v>
      </c>
      <c r="H334" s="85">
        <v>100.35394306149034</v>
      </c>
      <c r="I334" s="85">
        <v>100.89104660707193</v>
      </c>
      <c r="J334" s="85">
        <v>100.91824781653563</v>
      </c>
      <c r="K334" s="85">
        <v>100.90989274626021</v>
      </c>
    </row>
    <row r="335" spans="2:11" ht="18" customHeight="1" x14ac:dyDescent="0.3">
      <c r="B335" s="41" t="s">
        <v>158</v>
      </c>
      <c r="C335" s="84" t="s">
        <v>151</v>
      </c>
      <c r="D335" s="11"/>
      <c r="E335" s="11"/>
      <c r="F335" s="2" t="s">
        <v>89</v>
      </c>
      <c r="G335" s="86">
        <v>101.7</v>
      </c>
      <c r="H335" s="85">
        <v>102.22084105379221</v>
      </c>
      <c r="I335" s="85">
        <v>104.18762463749613</v>
      </c>
      <c r="J335" s="85">
        <v>104.19988259991017</v>
      </c>
      <c r="K335" s="85">
        <v>104.19590145126121</v>
      </c>
    </row>
    <row r="336" spans="2:11" ht="18" customHeight="1" x14ac:dyDescent="0.35">
      <c r="B336" s="73" t="s">
        <v>148</v>
      </c>
      <c r="C336" s="84" t="s">
        <v>157</v>
      </c>
      <c r="D336" s="11"/>
      <c r="E336" s="11"/>
      <c r="F336" s="2" t="s">
        <v>89</v>
      </c>
      <c r="G336" s="17">
        <v>6450</v>
      </c>
      <c r="H336" s="17">
        <v>6580</v>
      </c>
      <c r="I336" s="20">
        <v>6937.2681935037035</v>
      </c>
      <c r="J336" s="20">
        <v>7318.0759488028307</v>
      </c>
      <c r="K336" s="20">
        <v>7718.2486954162796</v>
      </c>
    </row>
    <row r="337" spans="2:11" ht="18" customHeight="1" x14ac:dyDescent="0.3">
      <c r="B337" s="83" t="s">
        <v>121</v>
      </c>
      <c r="C337" s="84" t="s">
        <v>151</v>
      </c>
      <c r="D337" s="11"/>
      <c r="E337" s="11"/>
      <c r="F337" s="2" t="s">
        <v>89</v>
      </c>
      <c r="G337" s="85">
        <v>99.573560767590635</v>
      </c>
      <c r="H337" s="85">
        <v>100.1048467122787</v>
      </c>
      <c r="I337" s="85">
        <v>101.37462288846888</v>
      </c>
      <c r="J337" s="85">
        <v>101.43202328292304</v>
      </c>
      <c r="K337" s="85">
        <v>101.41180589381391</v>
      </c>
    </row>
    <row r="338" spans="2:11" ht="18" customHeight="1" x14ac:dyDescent="0.3">
      <c r="B338" s="41" t="s">
        <v>158</v>
      </c>
      <c r="C338" s="84" t="s">
        <v>151</v>
      </c>
      <c r="D338" s="11"/>
      <c r="E338" s="11"/>
      <c r="F338" s="2" t="s">
        <v>89</v>
      </c>
      <c r="G338" s="86">
        <v>103.9</v>
      </c>
      <c r="H338" s="86">
        <v>103.8</v>
      </c>
      <c r="I338" s="86">
        <v>104</v>
      </c>
      <c r="J338" s="86">
        <v>104</v>
      </c>
      <c r="K338" s="85">
        <v>104</v>
      </c>
    </row>
    <row r="339" spans="2:11" ht="18" customHeight="1" x14ac:dyDescent="0.35">
      <c r="B339" s="73" t="s">
        <v>150</v>
      </c>
      <c r="C339" s="84" t="s">
        <v>157</v>
      </c>
      <c r="D339" s="11"/>
      <c r="E339" s="11"/>
      <c r="F339" s="2" t="s">
        <v>89</v>
      </c>
      <c r="G339" s="17">
        <v>3230</v>
      </c>
      <c r="H339" s="17">
        <v>3350</v>
      </c>
      <c r="I339" s="20">
        <v>3500.7491102257623</v>
      </c>
      <c r="J339" s="20">
        <v>3658.1981492695877</v>
      </c>
      <c r="K339" s="20">
        <v>3822.6419128605567</v>
      </c>
    </row>
    <row r="340" spans="2:11" ht="18" customHeight="1" x14ac:dyDescent="0.3">
      <c r="B340" s="83" t="s">
        <v>121</v>
      </c>
      <c r="C340" s="84" t="s">
        <v>151</v>
      </c>
      <c r="D340" s="11"/>
      <c r="E340" s="11"/>
      <c r="F340" s="2" t="s">
        <v>89</v>
      </c>
      <c r="G340" s="85">
        <v>99.82801146590225</v>
      </c>
      <c r="H340" s="85">
        <v>100.56626956568194</v>
      </c>
      <c r="I340" s="85">
        <v>100.48074369189905</v>
      </c>
      <c r="J340" s="85">
        <v>100.4784436044514</v>
      </c>
      <c r="K340" s="85">
        <v>100.47616542144584</v>
      </c>
    </row>
    <row r="341" spans="2:11" ht="18" customHeight="1" x14ac:dyDescent="0.3">
      <c r="B341" s="41" t="s">
        <v>158</v>
      </c>
      <c r="C341" s="84" t="s">
        <v>151</v>
      </c>
      <c r="D341" s="11"/>
      <c r="E341" s="11"/>
      <c r="F341" s="2" t="s">
        <v>89</v>
      </c>
      <c r="G341" s="85">
        <v>104</v>
      </c>
      <c r="H341" s="86">
        <v>104</v>
      </c>
      <c r="I341" s="86">
        <v>104</v>
      </c>
      <c r="J341" s="86">
        <v>104</v>
      </c>
      <c r="K341" s="85">
        <v>104</v>
      </c>
    </row>
    <row r="342" spans="2:11" ht="18.75" customHeight="1" x14ac:dyDescent="0.3">
      <c r="B342" s="103" t="s">
        <v>222</v>
      </c>
      <c r="C342" s="103"/>
      <c r="D342" s="103"/>
      <c r="E342" s="103"/>
      <c r="F342" s="123"/>
      <c r="G342" s="123"/>
      <c r="H342" s="123"/>
      <c r="I342" s="123"/>
      <c r="J342" s="123"/>
      <c r="K342" s="124"/>
    </row>
    <row r="343" spans="2:11" ht="18.75" customHeight="1" x14ac:dyDescent="0.3">
      <c r="B343" s="87" t="s">
        <v>161</v>
      </c>
      <c r="C343" s="88" t="s">
        <v>47</v>
      </c>
      <c r="D343" s="11"/>
      <c r="E343" s="11"/>
      <c r="F343" s="246">
        <v>1</v>
      </c>
      <c r="G343" s="246">
        <v>1</v>
      </c>
      <c r="H343" s="246">
        <v>1</v>
      </c>
      <c r="I343" s="246">
        <v>1</v>
      </c>
      <c r="J343" s="246">
        <v>1</v>
      </c>
      <c r="K343" s="246">
        <v>1</v>
      </c>
    </row>
    <row r="344" spans="2:11" ht="18.75" customHeight="1" x14ac:dyDescent="0.3">
      <c r="B344" s="89" t="s">
        <v>162</v>
      </c>
      <c r="C344" s="262" t="s">
        <v>213</v>
      </c>
      <c r="D344" s="11"/>
      <c r="E344" s="11"/>
      <c r="F344" s="247">
        <v>0</v>
      </c>
      <c r="G344" s="246">
        <v>0</v>
      </c>
      <c r="H344" s="247">
        <v>0</v>
      </c>
      <c r="I344" s="247">
        <v>0</v>
      </c>
      <c r="J344" s="247">
        <v>0</v>
      </c>
      <c r="K344" s="247">
        <v>0</v>
      </c>
    </row>
    <row r="345" spans="2:11" ht="38.25" customHeight="1" x14ac:dyDescent="0.3">
      <c r="B345" s="125" t="s">
        <v>163</v>
      </c>
      <c r="C345" s="265"/>
      <c r="D345" s="3"/>
      <c r="E345" s="3"/>
      <c r="F345" s="17"/>
      <c r="G345" s="261"/>
      <c r="H345" s="17">
        <v>104.7</v>
      </c>
      <c r="I345" s="17">
        <v>103.1</v>
      </c>
      <c r="J345" s="19">
        <v>103.8</v>
      </c>
      <c r="K345" s="19">
        <v>104</v>
      </c>
    </row>
    <row r="346" spans="2:11" ht="18.75" customHeight="1" x14ac:dyDescent="0.3">
      <c r="B346" s="90" t="s">
        <v>223</v>
      </c>
      <c r="C346" s="263"/>
      <c r="D346" s="11"/>
      <c r="E346" s="11"/>
      <c r="F346" s="264"/>
      <c r="G346" s="248"/>
      <c r="H346" s="249"/>
      <c r="I346" s="249"/>
      <c r="J346" s="249"/>
      <c r="K346" s="249"/>
    </row>
    <row r="347" spans="2:11" ht="18.75" customHeight="1" x14ac:dyDescent="0.3">
      <c r="B347" s="91" t="s">
        <v>224</v>
      </c>
      <c r="C347" s="88" t="s">
        <v>214</v>
      </c>
      <c r="D347" s="11"/>
      <c r="E347" s="11"/>
      <c r="F347" s="244">
        <v>136.80000000000001</v>
      </c>
      <c r="G347" s="245">
        <v>147.97137657745881</v>
      </c>
      <c r="H347" s="245">
        <v>155.44311467629137</v>
      </c>
      <c r="I347" s="245">
        <v>160.34259579897153</v>
      </c>
      <c r="J347" s="245">
        <v>166.43561443933245</v>
      </c>
      <c r="K347" s="245">
        <v>173.09303901690572</v>
      </c>
    </row>
    <row r="348" spans="2:11" ht="18.75" customHeight="1" x14ac:dyDescent="0.3">
      <c r="B348" s="89" t="s">
        <v>164</v>
      </c>
      <c r="C348" s="88" t="s">
        <v>214</v>
      </c>
      <c r="D348" s="11"/>
      <c r="E348" s="11"/>
      <c r="F348" s="244">
        <v>86.018354500000001</v>
      </c>
      <c r="G348" s="244">
        <v>78.005369399999992</v>
      </c>
      <c r="H348" s="244">
        <v>78.258990999999995</v>
      </c>
      <c r="I348" s="244">
        <v>78.294667999999987</v>
      </c>
      <c r="J348" s="244">
        <v>78.294667999999987</v>
      </c>
      <c r="K348" s="244">
        <v>78.294667999999987</v>
      </c>
    </row>
    <row r="349" spans="2:11" ht="18.75" customHeight="1" x14ac:dyDescent="0.3">
      <c r="B349" s="89" t="s">
        <v>165</v>
      </c>
      <c r="C349" s="68" t="s">
        <v>151</v>
      </c>
      <c r="D349" s="11"/>
      <c r="E349" s="11"/>
      <c r="F349" s="244">
        <v>106.7</v>
      </c>
      <c r="G349" s="244">
        <v>90.684563606712558</v>
      </c>
      <c r="H349" s="244">
        <v>100.32513351574488</v>
      </c>
      <c r="I349" s="244">
        <v>100.04558837207598</v>
      </c>
      <c r="J349" s="244">
        <v>100</v>
      </c>
      <c r="K349" s="244">
        <v>100</v>
      </c>
    </row>
    <row r="350" spans="2:11" ht="18.75" customHeight="1" x14ac:dyDescent="0.3">
      <c r="B350" s="89" t="s">
        <v>225</v>
      </c>
      <c r="C350" s="68"/>
      <c r="D350" s="11"/>
      <c r="E350" s="11"/>
      <c r="F350" s="244"/>
      <c r="G350" s="244"/>
      <c r="H350" s="250"/>
      <c r="I350" s="250"/>
      <c r="J350" s="250"/>
      <c r="K350" s="250"/>
    </row>
    <row r="351" spans="2:11" ht="18.75" customHeight="1" x14ac:dyDescent="0.3">
      <c r="B351" s="92" t="s">
        <v>226</v>
      </c>
      <c r="C351" s="68"/>
      <c r="D351" s="11"/>
      <c r="E351" s="11"/>
      <c r="F351" s="244"/>
      <c r="G351" s="244"/>
      <c r="H351" s="250"/>
      <c r="I351" s="250"/>
      <c r="J351" s="250"/>
      <c r="K351" s="250"/>
    </row>
    <row r="352" spans="2:11" ht="18.75" customHeight="1" x14ac:dyDescent="0.3">
      <c r="B352" s="89" t="s">
        <v>166</v>
      </c>
      <c r="C352" s="88" t="s">
        <v>214</v>
      </c>
      <c r="D352" s="11"/>
      <c r="E352" s="11"/>
      <c r="F352" s="245">
        <v>13</v>
      </c>
      <c r="G352" s="245">
        <v>11.872099652267854</v>
      </c>
      <c r="H352" s="245">
        <v>12.460314506158456</v>
      </c>
      <c r="I352" s="245">
        <v>12.846584255849368</v>
      </c>
      <c r="J352" s="245">
        <v>13.334754457571643</v>
      </c>
      <c r="K352" s="245">
        <v>13.86814463587451</v>
      </c>
    </row>
    <row r="353" spans="2:11" ht="18.75" customHeight="1" x14ac:dyDescent="0.3">
      <c r="B353" s="89" t="s">
        <v>167</v>
      </c>
      <c r="C353" s="88" t="s">
        <v>214</v>
      </c>
      <c r="D353" s="11"/>
      <c r="E353" s="11"/>
      <c r="F353" s="244">
        <v>13.862394</v>
      </c>
      <c r="G353" s="244">
        <v>13.091697</v>
      </c>
      <c r="H353" s="244">
        <v>13.123531999999999</v>
      </c>
      <c r="I353" s="244">
        <v>13.123531999999999</v>
      </c>
      <c r="J353" s="244">
        <v>13.123531999999999</v>
      </c>
      <c r="K353" s="244">
        <v>13.123531999999999</v>
      </c>
    </row>
    <row r="354" spans="2:11" ht="18.75" customHeight="1" x14ac:dyDescent="0.3">
      <c r="B354" s="93" t="s">
        <v>227</v>
      </c>
      <c r="C354" s="68" t="s">
        <v>151</v>
      </c>
      <c r="D354" s="11"/>
      <c r="E354" s="11"/>
      <c r="F354" s="244">
        <v>115.6</v>
      </c>
      <c r="G354" s="244">
        <v>94.440375883126677</v>
      </c>
      <c r="H354" s="244">
        <v>100.24316939201998</v>
      </c>
      <c r="I354" s="244">
        <v>100</v>
      </c>
      <c r="J354" s="244">
        <v>100</v>
      </c>
      <c r="K354" s="244">
        <v>100</v>
      </c>
    </row>
    <row r="355" spans="2:11" ht="18.75" customHeight="1" x14ac:dyDescent="0.3">
      <c r="B355" s="91" t="s">
        <v>228</v>
      </c>
      <c r="C355" s="68"/>
      <c r="D355" s="11"/>
      <c r="E355" s="11"/>
      <c r="F355" s="244"/>
      <c r="G355" s="244"/>
      <c r="H355" s="250"/>
      <c r="I355" s="250"/>
      <c r="J355" s="250"/>
      <c r="K355" s="250"/>
    </row>
    <row r="356" spans="2:11" ht="18.75" customHeight="1" x14ac:dyDescent="0.3">
      <c r="B356" s="89" t="s">
        <v>168</v>
      </c>
      <c r="C356" s="88" t="s">
        <v>214</v>
      </c>
      <c r="D356" s="11"/>
      <c r="E356" s="11"/>
      <c r="F356" s="245">
        <v>0</v>
      </c>
      <c r="G356" s="245">
        <v>0</v>
      </c>
      <c r="H356" s="245">
        <v>0</v>
      </c>
      <c r="I356" s="245">
        <v>0</v>
      </c>
      <c r="J356" s="245">
        <v>0</v>
      </c>
      <c r="K356" s="245">
        <v>0</v>
      </c>
    </row>
    <row r="357" spans="2:11" ht="18.75" customHeight="1" x14ac:dyDescent="0.3">
      <c r="B357" s="89" t="s">
        <v>167</v>
      </c>
      <c r="C357" s="88" t="s">
        <v>214</v>
      </c>
      <c r="D357" s="11"/>
      <c r="E357" s="11"/>
      <c r="F357" s="244">
        <v>0</v>
      </c>
      <c r="G357" s="244">
        <v>0</v>
      </c>
      <c r="H357" s="244">
        <v>0</v>
      </c>
      <c r="I357" s="244">
        <v>0</v>
      </c>
      <c r="J357" s="244">
        <v>0</v>
      </c>
      <c r="K357" s="244">
        <v>0</v>
      </c>
    </row>
    <row r="358" spans="2:11" ht="18.75" customHeight="1" x14ac:dyDescent="0.3">
      <c r="B358" s="89" t="s">
        <v>169</v>
      </c>
      <c r="C358" s="68" t="s">
        <v>151</v>
      </c>
      <c r="D358" s="11"/>
      <c r="E358" s="11"/>
      <c r="F358" s="244">
        <v>0</v>
      </c>
      <c r="G358" s="244">
        <v>0</v>
      </c>
      <c r="H358" s="244">
        <v>0</v>
      </c>
      <c r="I358" s="244">
        <v>0</v>
      </c>
      <c r="J358" s="244">
        <v>0</v>
      </c>
      <c r="K358" s="244">
        <v>0</v>
      </c>
    </row>
    <row r="359" spans="2:11" ht="18.75" customHeight="1" x14ac:dyDescent="0.3">
      <c r="B359" s="94" t="s">
        <v>229</v>
      </c>
      <c r="C359" s="68"/>
      <c r="D359" s="11"/>
      <c r="E359" s="11"/>
      <c r="F359" s="251"/>
      <c r="G359" s="251"/>
      <c r="H359" s="250"/>
      <c r="I359" s="250"/>
      <c r="J359" s="250"/>
      <c r="K359" s="250"/>
    </row>
    <row r="360" spans="2:11" ht="18.75" customHeight="1" x14ac:dyDescent="0.3">
      <c r="B360" s="89" t="s">
        <v>168</v>
      </c>
      <c r="C360" s="88" t="s">
        <v>214</v>
      </c>
      <c r="D360" s="11"/>
      <c r="E360" s="11"/>
      <c r="F360" s="245">
        <v>123.8</v>
      </c>
      <c r="G360" s="245">
        <v>136.09927692519096</v>
      </c>
      <c r="H360" s="245">
        <v>142.98280017013292</v>
      </c>
      <c r="I360" s="245">
        <v>147.49601154312217</v>
      </c>
      <c r="J360" s="245">
        <v>153.10085998176081</v>
      </c>
      <c r="K360" s="245">
        <v>159.22489438103122</v>
      </c>
    </row>
    <row r="361" spans="2:11" ht="18.75" customHeight="1" x14ac:dyDescent="0.3">
      <c r="B361" s="89" t="s">
        <v>167</v>
      </c>
      <c r="C361" s="88" t="s">
        <v>214</v>
      </c>
      <c r="D361" s="11"/>
      <c r="E361" s="11"/>
      <c r="F361" s="244">
        <v>72.155960500000006</v>
      </c>
      <c r="G361" s="244">
        <v>64.913672399999996</v>
      </c>
      <c r="H361" s="244">
        <v>65.135458999999997</v>
      </c>
      <c r="I361" s="244">
        <v>65.17113599999999</v>
      </c>
      <c r="J361" s="244">
        <v>65.17113599999999</v>
      </c>
      <c r="K361" s="244">
        <v>65.17113599999999</v>
      </c>
    </row>
    <row r="362" spans="2:11" ht="18.75" customHeight="1" x14ac:dyDescent="0.3">
      <c r="B362" s="89" t="s">
        <v>170</v>
      </c>
      <c r="C362" s="68" t="s">
        <v>151</v>
      </c>
      <c r="D362" s="11"/>
      <c r="E362" s="11"/>
      <c r="F362" s="244">
        <v>106</v>
      </c>
      <c r="G362" s="244">
        <v>89.96300783772395</v>
      </c>
      <c r="H362" s="244">
        <v>100.34166392348493</v>
      </c>
      <c r="I362" s="244">
        <v>100.05477354508241</v>
      </c>
      <c r="J362" s="244">
        <v>100</v>
      </c>
      <c r="K362" s="244">
        <v>100</v>
      </c>
    </row>
    <row r="363" spans="2:11" ht="18.75" customHeight="1" x14ac:dyDescent="0.3">
      <c r="B363" s="95" t="s">
        <v>171</v>
      </c>
      <c r="C363" s="68" t="s">
        <v>111</v>
      </c>
      <c r="D363" s="11"/>
      <c r="E363" s="11"/>
      <c r="F363" s="252">
        <v>8483</v>
      </c>
      <c r="G363" s="252">
        <v>8397</v>
      </c>
      <c r="H363" s="253">
        <v>8400</v>
      </c>
      <c r="I363" s="253">
        <v>8400</v>
      </c>
      <c r="J363" s="253">
        <v>8400</v>
      </c>
      <c r="K363" s="253">
        <v>8400</v>
      </c>
    </row>
    <row r="364" spans="2:11" ht="18.75" customHeight="1" x14ac:dyDescent="0.3">
      <c r="B364" s="92" t="s">
        <v>172</v>
      </c>
      <c r="C364" s="68" t="s">
        <v>111</v>
      </c>
      <c r="D364" s="11"/>
      <c r="E364" s="11"/>
      <c r="F364" s="252">
        <v>7946</v>
      </c>
      <c r="G364" s="252">
        <v>6721</v>
      </c>
      <c r="H364" s="253">
        <v>8336</v>
      </c>
      <c r="I364" s="253">
        <v>8594</v>
      </c>
      <c r="J364" s="253">
        <v>8921</v>
      </c>
      <c r="K364" s="253">
        <v>9278</v>
      </c>
    </row>
    <row r="365" spans="2:11" ht="18.75" customHeight="1" x14ac:dyDescent="0.3">
      <c r="B365" s="92" t="s">
        <v>173</v>
      </c>
      <c r="C365" s="68" t="s">
        <v>111</v>
      </c>
      <c r="D365" s="11"/>
      <c r="E365" s="11"/>
      <c r="F365" s="252">
        <v>7495</v>
      </c>
      <c r="G365" s="252">
        <v>7148</v>
      </c>
      <c r="H365" s="253">
        <v>7863</v>
      </c>
      <c r="I365" s="253">
        <v>8107</v>
      </c>
      <c r="J365" s="253">
        <v>8415</v>
      </c>
      <c r="K365" s="253">
        <v>8752</v>
      </c>
    </row>
    <row r="366" spans="2:11" ht="18.75" customHeight="1" x14ac:dyDescent="0.3">
      <c r="B366" s="92" t="s">
        <v>174</v>
      </c>
      <c r="C366" s="68" t="s">
        <v>111</v>
      </c>
      <c r="D366" s="11"/>
      <c r="E366" s="11"/>
      <c r="F366" s="252">
        <v>411</v>
      </c>
      <c r="G366" s="252">
        <v>-496</v>
      </c>
      <c r="H366" s="253">
        <v>473</v>
      </c>
      <c r="I366" s="253">
        <v>487</v>
      </c>
      <c r="J366" s="253">
        <v>506</v>
      </c>
      <c r="K366" s="253">
        <v>526</v>
      </c>
    </row>
    <row r="367" spans="2:11" ht="18.75" customHeight="1" x14ac:dyDescent="0.3">
      <c r="B367" s="91" t="s">
        <v>175</v>
      </c>
      <c r="C367" s="68"/>
      <c r="D367" s="11"/>
      <c r="E367" s="11"/>
      <c r="F367" s="252"/>
      <c r="G367" s="252"/>
      <c r="H367" s="253"/>
      <c r="I367" s="253"/>
      <c r="J367" s="253"/>
      <c r="K367" s="253"/>
    </row>
    <row r="368" spans="2:11" ht="18.75" customHeight="1" x14ac:dyDescent="0.3">
      <c r="B368" s="89" t="s">
        <v>176</v>
      </c>
      <c r="C368" s="88" t="s">
        <v>155</v>
      </c>
      <c r="D368" s="11"/>
      <c r="E368" s="11"/>
      <c r="F368" s="244">
        <v>1</v>
      </c>
      <c r="G368" s="244">
        <v>0</v>
      </c>
      <c r="H368" s="244">
        <v>0</v>
      </c>
      <c r="I368" s="244">
        <v>0</v>
      </c>
      <c r="J368" s="244">
        <v>0</v>
      </c>
      <c r="K368" s="244">
        <v>0</v>
      </c>
    </row>
    <row r="369" spans="2:11" ht="18.75" customHeight="1" x14ac:dyDescent="0.3">
      <c r="B369" s="89" t="s">
        <v>177</v>
      </c>
      <c r="C369" s="88" t="s">
        <v>155</v>
      </c>
      <c r="D369" s="11"/>
      <c r="E369" s="11"/>
      <c r="F369" s="244">
        <v>1352.5</v>
      </c>
      <c r="G369" s="244">
        <v>830.3</v>
      </c>
      <c r="H369" s="244">
        <v>833</v>
      </c>
      <c r="I369" s="244">
        <v>835</v>
      </c>
      <c r="J369" s="244">
        <v>835</v>
      </c>
      <c r="K369" s="244">
        <v>835</v>
      </c>
    </row>
    <row r="370" spans="2:11" ht="18.75" customHeight="1" x14ac:dyDescent="0.3">
      <c r="B370" s="89" t="s">
        <v>178</v>
      </c>
      <c r="C370" s="88" t="s">
        <v>155</v>
      </c>
      <c r="D370" s="11"/>
      <c r="E370" s="11"/>
      <c r="F370" s="244">
        <v>387.4</v>
      </c>
      <c r="G370" s="244">
        <v>285.5</v>
      </c>
      <c r="H370" s="244">
        <v>287</v>
      </c>
      <c r="I370" s="244">
        <v>288</v>
      </c>
      <c r="J370" s="244">
        <v>288</v>
      </c>
      <c r="K370" s="244">
        <v>288</v>
      </c>
    </row>
    <row r="371" spans="2:11" ht="18.75" customHeight="1" x14ac:dyDescent="0.3">
      <c r="B371" s="89" t="s">
        <v>179</v>
      </c>
      <c r="C371" s="88" t="s">
        <v>155</v>
      </c>
      <c r="D371" s="11"/>
      <c r="E371" s="11"/>
      <c r="F371" s="244">
        <v>0</v>
      </c>
      <c r="G371" s="244">
        <v>0</v>
      </c>
      <c r="H371" s="244">
        <v>0</v>
      </c>
      <c r="I371" s="244">
        <v>0</v>
      </c>
      <c r="J371" s="244">
        <v>0</v>
      </c>
      <c r="K371" s="244">
        <v>0</v>
      </c>
    </row>
    <row r="372" spans="2:11" ht="18.75" customHeight="1" x14ac:dyDescent="0.3">
      <c r="B372" s="89" t="s">
        <v>180</v>
      </c>
      <c r="C372" s="88" t="s">
        <v>155</v>
      </c>
      <c r="D372" s="11"/>
      <c r="E372" s="11"/>
      <c r="F372" s="244">
        <v>157</v>
      </c>
      <c r="G372" s="244">
        <v>160</v>
      </c>
      <c r="H372" s="244">
        <v>161</v>
      </c>
      <c r="I372" s="244">
        <v>161</v>
      </c>
      <c r="J372" s="244">
        <v>161</v>
      </c>
      <c r="K372" s="244">
        <v>161</v>
      </c>
    </row>
    <row r="373" spans="2:11" ht="18.75" customHeight="1" x14ac:dyDescent="0.3">
      <c r="B373" s="89" t="s">
        <v>181</v>
      </c>
      <c r="C373" s="88" t="s">
        <v>155</v>
      </c>
      <c r="D373" s="11"/>
      <c r="E373" s="11"/>
      <c r="F373" s="244">
        <v>1252</v>
      </c>
      <c r="G373" s="244">
        <v>1194</v>
      </c>
      <c r="H373" s="244">
        <v>1197</v>
      </c>
      <c r="I373" s="244">
        <v>1197</v>
      </c>
      <c r="J373" s="244">
        <v>1197</v>
      </c>
      <c r="K373" s="244">
        <v>1197</v>
      </c>
    </row>
    <row r="374" spans="2:11" ht="18.75" customHeight="1" x14ac:dyDescent="0.3">
      <c r="B374" s="89" t="s">
        <v>182</v>
      </c>
      <c r="C374" s="88" t="s">
        <v>215</v>
      </c>
      <c r="D374" s="11"/>
      <c r="E374" s="11"/>
      <c r="F374" s="244">
        <v>1287</v>
      </c>
      <c r="G374" s="244">
        <v>1287</v>
      </c>
      <c r="H374" s="244">
        <v>1288</v>
      </c>
      <c r="I374" s="244">
        <v>1288</v>
      </c>
      <c r="J374" s="244">
        <v>1288</v>
      </c>
      <c r="K374" s="244">
        <v>1288</v>
      </c>
    </row>
    <row r="375" spans="2:11" ht="18.75" customHeight="1" x14ac:dyDescent="0.3">
      <c r="B375" s="89" t="s">
        <v>183</v>
      </c>
      <c r="C375" s="88" t="s">
        <v>155</v>
      </c>
      <c r="D375" s="11"/>
      <c r="E375" s="11"/>
      <c r="F375" s="244">
        <v>0.2</v>
      </c>
      <c r="G375" s="252">
        <v>0.2</v>
      </c>
      <c r="H375" s="252">
        <v>0.2</v>
      </c>
      <c r="I375" s="252">
        <v>0.2</v>
      </c>
      <c r="J375" s="252">
        <v>0.2</v>
      </c>
      <c r="K375" s="252">
        <v>0.2</v>
      </c>
    </row>
    <row r="376" spans="2:11" ht="18.75" customHeight="1" x14ac:dyDescent="0.3">
      <c r="B376" s="87" t="s">
        <v>184</v>
      </c>
      <c r="C376" s="96"/>
      <c r="D376" s="11"/>
      <c r="E376" s="11"/>
      <c r="F376" s="254"/>
      <c r="G376" s="254"/>
      <c r="H376" s="252"/>
      <c r="I376" s="252"/>
      <c r="J376" s="252"/>
      <c r="K376" s="252"/>
    </row>
    <row r="377" spans="2:11" ht="18.75" customHeight="1" x14ac:dyDescent="0.3">
      <c r="B377" s="90" t="s">
        <v>185</v>
      </c>
      <c r="C377" s="97"/>
      <c r="D377" s="11"/>
      <c r="E377" s="11"/>
      <c r="F377" s="254"/>
      <c r="G377" s="254"/>
      <c r="H377" s="252"/>
      <c r="I377" s="252"/>
      <c r="J377" s="252"/>
      <c r="K377" s="252"/>
    </row>
    <row r="378" spans="2:11" ht="18.75" customHeight="1" x14ac:dyDescent="0.3">
      <c r="B378" s="89" t="s">
        <v>176</v>
      </c>
      <c r="C378" s="88" t="s">
        <v>155</v>
      </c>
      <c r="D378" s="11"/>
      <c r="E378" s="11"/>
      <c r="F378" s="252">
        <v>0</v>
      </c>
      <c r="G378" s="252">
        <v>0</v>
      </c>
      <c r="H378" s="252">
        <v>0</v>
      </c>
      <c r="I378" s="252">
        <v>0</v>
      </c>
      <c r="J378" s="252">
        <v>0</v>
      </c>
      <c r="K378" s="252">
        <v>0</v>
      </c>
    </row>
    <row r="379" spans="2:11" ht="18.75" customHeight="1" x14ac:dyDescent="0.3">
      <c r="B379" s="89" t="s">
        <v>177</v>
      </c>
      <c r="C379" s="88" t="s">
        <v>155</v>
      </c>
      <c r="D379" s="11"/>
      <c r="E379" s="11"/>
      <c r="F379" s="252">
        <v>0</v>
      </c>
      <c r="G379" s="252">
        <v>0</v>
      </c>
      <c r="H379" s="252">
        <v>0</v>
      </c>
      <c r="I379" s="252">
        <v>0</v>
      </c>
      <c r="J379" s="252">
        <v>0</v>
      </c>
      <c r="K379" s="252">
        <v>0</v>
      </c>
    </row>
    <row r="380" spans="2:11" ht="18.75" customHeight="1" x14ac:dyDescent="0.3">
      <c r="B380" s="89" t="s">
        <v>186</v>
      </c>
      <c r="C380" s="88" t="s">
        <v>155</v>
      </c>
      <c r="D380" s="11"/>
      <c r="E380" s="11"/>
      <c r="F380" s="252">
        <v>0</v>
      </c>
      <c r="G380" s="252">
        <v>0</v>
      </c>
      <c r="H380" s="252">
        <v>0</v>
      </c>
      <c r="I380" s="252">
        <v>0</v>
      </c>
      <c r="J380" s="252">
        <v>0</v>
      </c>
      <c r="K380" s="252">
        <v>0</v>
      </c>
    </row>
    <row r="381" spans="2:11" ht="18.75" customHeight="1" x14ac:dyDescent="0.3">
      <c r="B381" s="89" t="s">
        <v>179</v>
      </c>
      <c r="C381" s="88" t="s">
        <v>155</v>
      </c>
      <c r="D381" s="11"/>
      <c r="E381" s="11"/>
      <c r="F381" s="252">
        <v>0</v>
      </c>
      <c r="G381" s="252">
        <v>0</v>
      </c>
      <c r="H381" s="252">
        <v>0</v>
      </c>
      <c r="I381" s="252">
        <v>0</v>
      </c>
      <c r="J381" s="252">
        <v>0</v>
      </c>
      <c r="K381" s="252">
        <v>0</v>
      </c>
    </row>
    <row r="382" spans="2:11" ht="18.75" customHeight="1" x14ac:dyDescent="0.3">
      <c r="B382" s="89" t="s">
        <v>187</v>
      </c>
      <c r="C382" s="88" t="s">
        <v>155</v>
      </c>
      <c r="D382" s="11"/>
      <c r="E382" s="11"/>
      <c r="F382" s="252">
        <v>14</v>
      </c>
      <c r="G382" s="252">
        <v>16</v>
      </c>
      <c r="H382" s="252">
        <v>16</v>
      </c>
      <c r="I382" s="252">
        <v>16</v>
      </c>
      <c r="J382" s="252">
        <v>16</v>
      </c>
      <c r="K382" s="252">
        <v>16</v>
      </c>
    </row>
    <row r="383" spans="2:11" ht="18.75" customHeight="1" x14ac:dyDescent="0.3">
      <c r="B383" s="89" t="s">
        <v>188</v>
      </c>
      <c r="C383" s="88" t="s">
        <v>155</v>
      </c>
      <c r="D383" s="11"/>
      <c r="E383" s="11"/>
      <c r="F383" s="252">
        <v>356</v>
      </c>
      <c r="G383" s="252">
        <v>295</v>
      </c>
      <c r="H383" s="252">
        <v>296</v>
      </c>
      <c r="I383" s="252">
        <v>296</v>
      </c>
      <c r="J383" s="252">
        <v>296</v>
      </c>
      <c r="K383" s="252">
        <v>296</v>
      </c>
    </row>
    <row r="384" spans="2:11" ht="18.75" customHeight="1" x14ac:dyDescent="0.3">
      <c r="B384" s="89" t="s">
        <v>182</v>
      </c>
      <c r="C384" s="88" t="s">
        <v>215</v>
      </c>
      <c r="D384" s="11"/>
      <c r="E384" s="11"/>
      <c r="F384" s="252">
        <v>0</v>
      </c>
      <c r="G384" s="252">
        <v>0</v>
      </c>
      <c r="H384" s="252">
        <v>0</v>
      </c>
      <c r="I384" s="252">
        <v>0</v>
      </c>
      <c r="J384" s="252">
        <v>0</v>
      </c>
      <c r="K384" s="252">
        <v>0</v>
      </c>
    </row>
    <row r="385" spans="2:11" ht="18.75" customHeight="1" x14ac:dyDescent="0.3">
      <c r="B385" s="98" t="s">
        <v>183</v>
      </c>
      <c r="C385" s="99" t="s">
        <v>155</v>
      </c>
      <c r="D385" s="11"/>
      <c r="E385" s="11"/>
      <c r="F385" s="252">
        <v>0</v>
      </c>
      <c r="G385" s="252">
        <v>0</v>
      </c>
      <c r="H385" s="252">
        <v>0</v>
      </c>
      <c r="I385" s="252">
        <v>0</v>
      </c>
      <c r="J385" s="252">
        <v>0</v>
      </c>
      <c r="K385" s="252">
        <v>0</v>
      </c>
    </row>
    <row r="386" spans="2:11" ht="18.75" customHeight="1" x14ac:dyDescent="0.3">
      <c r="B386" s="90" t="s">
        <v>189</v>
      </c>
      <c r="C386" s="100"/>
      <c r="D386" s="11"/>
      <c r="E386" s="11"/>
      <c r="F386" s="254"/>
      <c r="G386" s="254"/>
      <c r="H386" s="252"/>
      <c r="I386" s="252"/>
      <c r="J386" s="252"/>
      <c r="K386" s="252"/>
    </row>
    <row r="387" spans="2:11" ht="18.75" customHeight="1" x14ac:dyDescent="0.3">
      <c r="B387" s="89" t="s">
        <v>176</v>
      </c>
      <c r="C387" s="88" t="s">
        <v>155</v>
      </c>
      <c r="D387" s="11"/>
      <c r="E387" s="11"/>
      <c r="F387" s="252">
        <v>0</v>
      </c>
      <c r="G387" s="252">
        <v>0</v>
      </c>
      <c r="H387" s="252">
        <v>0</v>
      </c>
      <c r="I387" s="252">
        <v>0</v>
      </c>
      <c r="J387" s="252">
        <v>0</v>
      </c>
      <c r="K387" s="252">
        <v>0</v>
      </c>
    </row>
    <row r="388" spans="2:11" ht="18.75" customHeight="1" x14ac:dyDescent="0.3">
      <c r="B388" s="89" t="s">
        <v>177</v>
      </c>
      <c r="C388" s="88" t="s">
        <v>155</v>
      </c>
      <c r="D388" s="11"/>
      <c r="E388" s="11"/>
      <c r="F388" s="252">
        <v>0</v>
      </c>
      <c r="G388" s="252">
        <v>0</v>
      </c>
      <c r="H388" s="252">
        <v>0</v>
      </c>
      <c r="I388" s="252">
        <v>0</v>
      </c>
      <c r="J388" s="252">
        <v>0</v>
      </c>
      <c r="K388" s="252">
        <v>0</v>
      </c>
    </row>
    <row r="389" spans="2:11" ht="18.75" customHeight="1" x14ac:dyDescent="0.3">
      <c r="B389" s="89" t="s">
        <v>186</v>
      </c>
      <c r="C389" s="88" t="s">
        <v>155</v>
      </c>
      <c r="D389" s="11"/>
      <c r="E389" s="11"/>
      <c r="F389" s="252">
        <v>0</v>
      </c>
      <c r="G389" s="252">
        <v>0</v>
      </c>
      <c r="H389" s="252">
        <v>0</v>
      </c>
      <c r="I389" s="252">
        <v>0</v>
      </c>
      <c r="J389" s="252">
        <v>0</v>
      </c>
      <c r="K389" s="252">
        <v>0</v>
      </c>
    </row>
    <row r="390" spans="2:11" ht="18.75" customHeight="1" x14ac:dyDescent="0.3">
      <c r="B390" s="89" t="s">
        <v>179</v>
      </c>
      <c r="C390" s="88" t="s">
        <v>155</v>
      </c>
      <c r="D390" s="11"/>
      <c r="E390" s="11"/>
      <c r="F390" s="252">
        <v>0</v>
      </c>
      <c r="G390" s="252">
        <v>0</v>
      </c>
      <c r="H390" s="252">
        <v>0</v>
      </c>
      <c r="I390" s="252">
        <v>0</v>
      </c>
      <c r="J390" s="252">
        <v>0</v>
      </c>
      <c r="K390" s="252">
        <v>0</v>
      </c>
    </row>
    <row r="391" spans="2:11" ht="18.75" customHeight="1" x14ac:dyDescent="0.3">
      <c r="B391" s="89" t="s">
        <v>187</v>
      </c>
      <c r="C391" s="88" t="s">
        <v>155</v>
      </c>
      <c r="D391" s="11"/>
      <c r="E391" s="11"/>
      <c r="F391" s="252">
        <v>0</v>
      </c>
      <c r="G391" s="252">
        <v>0</v>
      </c>
      <c r="H391" s="252">
        <v>0</v>
      </c>
      <c r="I391" s="252">
        <v>0</v>
      </c>
      <c r="J391" s="252">
        <v>0</v>
      </c>
      <c r="K391" s="252">
        <v>0</v>
      </c>
    </row>
    <row r="392" spans="2:11" ht="18.75" customHeight="1" x14ac:dyDescent="0.3">
      <c r="B392" s="89" t="s">
        <v>188</v>
      </c>
      <c r="C392" s="88" t="s">
        <v>155</v>
      </c>
      <c r="D392" s="11"/>
      <c r="E392" s="11"/>
      <c r="F392" s="252">
        <v>0</v>
      </c>
      <c r="G392" s="252">
        <v>0</v>
      </c>
      <c r="H392" s="252">
        <v>0</v>
      </c>
      <c r="I392" s="252">
        <v>0</v>
      </c>
      <c r="J392" s="252">
        <v>0</v>
      </c>
      <c r="K392" s="252">
        <v>0</v>
      </c>
    </row>
    <row r="393" spans="2:11" ht="18.75" customHeight="1" x14ac:dyDescent="0.3">
      <c r="B393" s="89" t="s">
        <v>182</v>
      </c>
      <c r="C393" s="88" t="s">
        <v>215</v>
      </c>
      <c r="D393" s="11"/>
      <c r="E393" s="11"/>
      <c r="F393" s="252">
        <v>0</v>
      </c>
      <c r="G393" s="252">
        <v>0</v>
      </c>
      <c r="H393" s="252">
        <v>0</v>
      </c>
      <c r="I393" s="252">
        <v>0</v>
      </c>
      <c r="J393" s="252">
        <v>0</v>
      </c>
      <c r="K393" s="252">
        <v>0</v>
      </c>
    </row>
    <row r="394" spans="2:11" ht="18.75" customHeight="1" x14ac:dyDescent="0.3">
      <c r="B394" s="89" t="s">
        <v>183</v>
      </c>
      <c r="C394" s="88" t="s">
        <v>155</v>
      </c>
      <c r="D394" s="11"/>
      <c r="E394" s="11"/>
      <c r="F394" s="252">
        <v>0</v>
      </c>
      <c r="G394" s="252">
        <v>0</v>
      </c>
      <c r="H394" s="252">
        <v>0</v>
      </c>
      <c r="I394" s="252">
        <v>0</v>
      </c>
      <c r="J394" s="252">
        <v>0</v>
      </c>
      <c r="K394" s="252">
        <v>0</v>
      </c>
    </row>
    <row r="395" spans="2:11" ht="18.75" customHeight="1" x14ac:dyDescent="0.3">
      <c r="B395" s="90" t="s">
        <v>190</v>
      </c>
      <c r="C395" s="68"/>
      <c r="D395" s="11"/>
      <c r="E395" s="11"/>
      <c r="F395" s="254"/>
      <c r="G395" s="254"/>
      <c r="H395" s="252"/>
      <c r="I395" s="252"/>
      <c r="J395" s="252"/>
      <c r="K395" s="252"/>
    </row>
    <row r="396" spans="2:11" ht="18.75" customHeight="1" x14ac:dyDescent="0.3">
      <c r="B396" s="89" t="s">
        <v>176</v>
      </c>
      <c r="C396" s="88" t="s">
        <v>155</v>
      </c>
      <c r="D396" s="11"/>
      <c r="E396" s="11"/>
      <c r="F396" s="252">
        <v>1</v>
      </c>
      <c r="G396" s="252">
        <v>0</v>
      </c>
      <c r="H396" s="252">
        <v>0</v>
      </c>
      <c r="I396" s="252">
        <v>0</v>
      </c>
      <c r="J396" s="252">
        <v>0</v>
      </c>
      <c r="K396" s="252">
        <v>0</v>
      </c>
    </row>
    <row r="397" spans="2:11" ht="18.75" customHeight="1" x14ac:dyDescent="0.3">
      <c r="B397" s="89" t="s">
        <v>177</v>
      </c>
      <c r="C397" s="88" t="s">
        <v>155</v>
      </c>
      <c r="D397" s="11"/>
      <c r="E397" s="11"/>
      <c r="F397" s="252">
        <v>1352.5</v>
      </c>
      <c r="G397" s="252">
        <v>830.3</v>
      </c>
      <c r="H397" s="252">
        <v>833</v>
      </c>
      <c r="I397" s="252">
        <v>835</v>
      </c>
      <c r="J397" s="252">
        <v>835</v>
      </c>
      <c r="K397" s="252">
        <v>835</v>
      </c>
    </row>
    <row r="398" spans="2:11" ht="18.75" customHeight="1" x14ac:dyDescent="0.3">
      <c r="B398" s="89" t="s">
        <v>178</v>
      </c>
      <c r="C398" s="88" t="s">
        <v>155</v>
      </c>
      <c r="D398" s="11"/>
      <c r="E398" s="11"/>
      <c r="F398" s="252">
        <v>387.4</v>
      </c>
      <c r="G398" s="252">
        <v>285.5</v>
      </c>
      <c r="H398" s="252">
        <v>287</v>
      </c>
      <c r="I398" s="252">
        <v>288</v>
      </c>
      <c r="J398" s="252">
        <v>288</v>
      </c>
      <c r="K398" s="252">
        <v>288</v>
      </c>
    </row>
    <row r="399" spans="2:11" ht="18.75" customHeight="1" x14ac:dyDescent="0.3">
      <c r="B399" s="89" t="s">
        <v>191</v>
      </c>
      <c r="C399" s="88" t="s">
        <v>155</v>
      </c>
      <c r="D399" s="11"/>
      <c r="E399" s="11"/>
      <c r="F399" s="252">
        <v>143</v>
      </c>
      <c r="G399" s="252">
        <v>144</v>
      </c>
      <c r="H399" s="252">
        <v>145</v>
      </c>
      <c r="I399" s="252">
        <v>145</v>
      </c>
      <c r="J399" s="252">
        <v>145</v>
      </c>
      <c r="K399" s="252">
        <v>145</v>
      </c>
    </row>
    <row r="400" spans="2:11" ht="18.75" customHeight="1" x14ac:dyDescent="0.3">
      <c r="B400" s="89" t="s">
        <v>188</v>
      </c>
      <c r="C400" s="88" t="s">
        <v>155</v>
      </c>
      <c r="D400" s="11"/>
      <c r="E400" s="11"/>
      <c r="F400" s="252">
        <v>896</v>
      </c>
      <c r="G400" s="252">
        <v>899</v>
      </c>
      <c r="H400" s="252">
        <v>901</v>
      </c>
      <c r="I400" s="252">
        <v>901</v>
      </c>
      <c r="J400" s="252">
        <v>901</v>
      </c>
      <c r="K400" s="252">
        <v>901</v>
      </c>
    </row>
    <row r="401" spans="2:11" ht="18.75" customHeight="1" x14ac:dyDescent="0.3">
      <c r="B401" s="89" t="s">
        <v>182</v>
      </c>
      <c r="C401" s="88" t="s">
        <v>215</v>
      </c>
      <c r="D401" s="11"/>
      <c r="E401" s="11"/>
      <c r="F401" s="252">
        <v>1287</v>
      </c>
      <c r="G401" s="252">
        <v>1287</v>
      </c>
      <c r="H401" s="252">
        <v>1288</v>
      </c>
      <c r="I401" s="252">
        <v>1288</v>
      </c>
      <c r="J401" s="252">
        <v>1288</v>
      </c>
      <c r="K401" s="252">
        <v>1288</v>
      </c>
    </row>
    <row r="402" spans="2:11" ht="18.75" customHeight="1" x14ac:dyDescent="0.3">
      <c r="B402" s="89" t="s">
        <v>183</v>
      </c>
      <c r="C402" s="88" t="s">
        <v>155</v>
      </c>
      <c r="D402" s="11"/>
      <c r="E402" s="11"/>
      <c r="F402" s="252">
        <v>0.2</v>
      </c>
      <c r="G402" s="252">
        <v>0.2</v>
      </c>
      <c r="H402" s="252">
        <v>0.2</v>
      </c>
      <c r="I402" s="252">
        <v>0.2</v>
      </c>
      <c r="J402" s="252">
        <v>0.2</v>
      </c>
      <c r="K402" s="252">
        <v>0.2</v>
      </c>
    </row>
    <row r="403" spans="2:11" ht="18.75" customHeight="1" x14ac:dyDescent="0.3">
      <c r="B403" s="90" t="s">
        <v>192</v>
      </c>
      <c r="C403" s="68"/>
      <c r="D403" s="11"/>
      <c r="E403" s="11"/>
      <c r="F403" s="255"/>
      <c r="G403" s="254"/>
      <c r="H403" s="252"/>
      <c r="I403" s="252"/>
      <c r="J403" s="252"/>
      <c r="K403" s="252"/>
    </row>
    <row r="404" spans="2:11" ht="18.75" customHeight="1" x14ac:dyDescent="0.3">
      <c r="B404" s="93" t="s">
        <v>230</v>
      </c>
      <c r="C404" s="68"/>
      <c r="D404" s="11"/>
      <c r="E404" s="11"/>
      <c r="F404" s="246">
        <v>0</v>
      </c>
      <c r="G404" s="246">
        <v>0</v>
      </c>
      <c r="H404" s="246">
        <v>0</v>
      </c>
      <c r="I404" s="246">
        <v>0</v>
      </c>
      <c r="J404" s="246">
        <v>0</v>
      </c>
      <c r="K404" s="246">
        <v>0</v>
      </c>
    </row>
    <row r="405" spans="2:11" ht="18.75" customHeight="1" x14ac:dyDescent="0.3">
      <c r="B405" s="89" t="s">
        <v>193</v>
      </c>
      <c r="C405" s="88" t="s">
        <v>216</v>
      </c>
      <c r="D405" s="11"/>
      <c r="E405" s="11"/>
      <c r="F405" s="246">
        <v>2111</v>
      </c>
      <c r="G405" s="246">
        <v>1084</v>
      </c>
      <c r="H405" s="246">
        <v>1084</v>
      </c>
      <c r="I405" s="246">
        <v>1084</v>
      </c>
      <c r="J405" s="246">
        <v>1084</v>
      </c>
      <c r="K405" s="246">
        <v>1084</v>
      </c>
    </row>
    <row r="406" spans="2:11" ht="18.75" customHeight="1" x14ac:dyDescent="0.3">
      <c r="B406" s="89" t="s">
        <v>194</v>
      </c>
      <c r="C406" s="88" t="s">
        <v>216</v>
      </c>
      <c r="D406" s="11"/>
      <c r="E406" s="11"/>
      <c r="F406" s="246">
        <v>1</v>
      </c>
      <c r="G406" s="246">
        <v>0</v>
      </c>
      <c r="H406" s="246">
        <v>0</v>
      </c>
      <c r="I406" s="246">
        <v>0</v>
      </c>
      <c r="J406" s="246">
        <v>0</v>
      </c>
      <c r="K406" s="246">
        <v>0</v>
      </c>
    </row>
    <row r="407" spans="2:11" ht="18.75" customHeight="1" x14ac:dyDescent="0.3">
      <c r="B407" s="101" t="s">
        <v>195</v>
      </c>
      <c r="C407" s="88" t="s">
        <v>216</v>
      </c>
      <c r="D407" s="11"/>
      <c r="E407" s="11"/>
      <c r="F407" s="246">
        <v>0</v>
      </c>
      <c r="G407" s="246">
        <v>0</v>
      </c>
      <c r="H407" s="246">
        <v>0</v>
      </c>
      <c r="I407" s="246">
        <v>0</v>
      </c>
      <c r="J407" s="246">
        <v>0</v>
      </c>
      <c r="K407" s="246">
        <v>0</v>
      </c>
    </row>
    <row r="408" spans="2:11" ht="18.75" customHeight="1" x14ac:dyDescent="0.3">
      <c r="B408" s="89" t="s">
        <v>196</v>
      </c>
      <c r="C408" s="88" t="s">
        <v>216</v>
      </c>
      <c r="D408" s="11"/>
      <c r="E408" s="11"/>
      <c r="F408" s="246">
        <v>0</v>
      </c>
      <c r="G408" s="246">
        <v>0</v>
      </c>
      <c r="H408" s="246">
        <v>0</v>
      </c>
      <c r="I408" s="246">
        <v>0</v>
      </c>
      <c r="J408" s="246">
        <v>0</v>
      </c>
      <c r="K408" s="246">
        <v>0</v>
      </c>
    </row>
    <row r="409" spans="2:11" ht="18.75" customHeight="1" x14ac:dyDescent="0.3">
      <c r="B409" s="89" t="s">
        <v>197</v>
      </c>
      <c r="C409" s="88" t="s">
        <v>216</v>
      </c>
      <c r="D409" s="11"/>
      <c r="E409" s="11"/>
      <c r="F409" s="246">
        <v>0</v>
      </c>
      <c r="G409" s="246">
        <v>0</v>
      </c>
      <c r="H409" s="246">
        <v>0</v>
      </c>
      <c r="I409" s="246">
        <v>0</v>
      </c>
      <c r="J409" s="246">
        <v>0</v>
      </c>
      <c r="K409" s="246">
        <v>0</v>
      </c>
    </row>
    <row r="410" spans="2:11" ht="18.75" customHeight="1" x14ac:dyDescent="0.3">
      <c r="B410" s="89" t="s">
        <v>198</v>
      </c>
      <c r="C410" s="88" t="s">
        <v>216</v>
      </c>
      <c r="D410" s="11"/>
      <c r="E410" s="11"/>
      <c r="F410" s="246">
        <v>0</v>
      </c>
      <c r="G410" s="246">
        <v>0</v>
      </c>
      <c r="H410" s="246">
        <v>0</v>
      </c>
      <c r="I410" s="246">
        <v>0</v>
      </c>
      <c r="J410" s="246">
        <v>0</v>
      </c>
      <c r="K410" s="246">
        <v>0</v>
      </c>
    </row>
    <row r="411" spans="2:11" ht="18.75" customHeight="1" x14ac:dyDescent="0.3">
      <c r="B411" s="89" t="s">
        <v>199</v>
      </c>
      <c r="C411" s="88" t="s">
        <v>216</v>
      </c>
      <c r="D411" s="11"/>
      <c r="E411" s="11"/>
      <c r="F411" s="246">
        <v>0</v>
      </c>
      <c r="G411" s="246">
        <v>0</v>
      </c>
      <c r="H411" s="246">
        <v>0</v>
      </c>
      <c r="I411" s="246">
        <v>0</v>
      </c>
      <c r="J411" s="246">
        <v>0</v>
      </c>
      <c r="K411" s="246">
        <v>0</v>
      </c>
    </row>
    <row r="412" spans="2:11" ht="18.75" customHeight="1" x14ac:dyDescent="0.3">
      <c r="B412" s="89" t="s">
        <v>177</v>
      </c>
      <c r="C412" s="88" t="s">
        <v>216</v>
      </c>
      <c r="D412" s="11"/>
      <c r="E412" s="11"/>
      <c r="F412" s="246">
        <v>83</v>
      </c>
      <c r="G412" s="246">
        <v>79</v>
      </c>
      <c r="H412" s="246">
        <v>79</v>
      </c>
      <c r="I412" s="246">
        <v>79</v>
      </c>
      <c r="J412" s="246">
        <v>79</v>
      </c>
      <c r="K412" s="246">
        <v>79</v>
      </c>
    </row>
    <row r="413" spans="2:11" ht="18.75" customHeight="1" x14ac:dyDescent="0.3">
      <c r="B413" s="89" t="s">
        <v>178</v>
      </c>
      <c r="C413" s="88" t="s">
        <v>216</v>
      </c>
      <c r="D413" s="11"/>
      <c r="E413" s="11"/>
      <c r="F413" s="246">
        <v>16</v>
      </c>
      <c r="G413" s="246">
        <v>14</v>
      </c>
      <c r="H413" s="246">
        <v>14</v>
      </c>
      <c r="I413" s="246">
        <v>14</v>
      </c>
      <c r="J413" s="246">
        <v>14</v>
      </c>
      <c r="K413" s="246">
        <v>14</v>
      </c>
    </row>
    <row r="414" spans="2:11" ht="18.75" customHeight="1" x14ac:dyDescent="0.3">
      <c r="B414" s="89" t="s">
        <v>200</v>
      </c>
      <c r="C414" s="88" t="s">
        <v>216</v>
      </c>
      <c r="D414" s="11"/>
      <c r="E414" s="11"/>
      <c r="F414" s="246">
        <v>2011</v>
      </c>
      <c r="G414" s="246">
        <v>991</v>
      </c>
      <c r="H414" s="246">
        <v>991</v>
      </c>
      <c r="I414" s="246">
        <v>991</v>
      </c>
      <c r="J414" s="246">
        <v>991</v>
      </c>
      <c r="K414" s="246">
        <v>991</v>
      </c>
    </row>
    <row r="415" spans="2:11" ht="18.75" customHeight="1" x14ac:dyDescent="0.3">
      <c r="B415" s="285" t="s">
        <v>201</v>
      </c>
      <c r="C415" s="88" t="s">
        <v>217</v>
      </c>
      <c r="D415" s="11"/>
      <c r="E415" s="11"/>
      <c r="F415" s="256">
        <v>1.006</v>
      </c>
      <c r="G415" s="256">
        <v>1</v>
      </c>
      <c r="H415" s="246">
        <v>1</v>
      </c>
      <c r="I415" s="246">
        <v>1</v>
      </c>
      <c r="J415" s="246">
        <v>1</v>
      </c>
      <c r="K415" s="246">
        <v>1</v>
      </c>
    </row>
    <row r="416" spans="2:11" ht="18.75" customHeight="1" x14ac:dyDescent="0.3">
      <c r="B416" s="286"/>
      <c r="C416" s="88" t="s">
        <v>218</v>
      </c>
      <c r="D416" s="11"/>
      <c r="E416" s="11"/>
      <c r="F416" s="246">
        <v>3692</v>
      </c>
      <c r="G416" s="246">
        <v>4290</v>
      </c>
      <c r="H416" s="246">
        <v>4300</v>
      </c>
      <c r="I416" s="246">
        <v>4300</v>
      </c>
      <c r="J416" s="246">
        <v>4300</v>
      </c>
      <c r="K416" s="246">
        <v>4300</v>
      </c>
    </row>
    <row r="417" spans="2:11" ht="18.75" customHeight="1" x14ac:dyDescent="0.3">
      <c r="B417" s="90" t="s">
        <v>202</v>
      </c>
      <c r="C417" s="68" t="s">
        <v>219</v>
      </c>
      <c r="D417" s="11"/>
      <c r="E417" s="11"/>
      <c r="F417" s="257">
        <v>0</v>
      </c>
      <c r="G417" s="246">
        <v>0</v>
      </c>
      <c r="H417" s="246">
        <v>0</v>
      </c>
      <c r="I417" s="246">
        <v>0</v>
      </c>
      <c r="J417" s="246">
        <v>0</v>
      </c>
      <c r="K417" s="246">
        <v>0</v>
      </c>
    </row>
    <row r="418" spans="2:11" ht="18.75" customHeight="1" x14ac:dyDescent="0.3">
      <c r="B418" s="102" t="s">
        <v>203</v>
      </c>
      <c r="C418" s="68"/>
      <c r="D418" s="11"/>
      <c r="E418" s="11"/>
      <c r="F418" s="253"/>
      <c r="G418" s="253"/>
      <c r="H418" s="253"/>
      <c r="I418" s="253"/>
      <c r="J418" s="253"/>
      <c r="K418" s="253"/>
    </row>
    <row r="419" spans="2:11" ht="18.75" customHeight="1" x14ac:dyDescent="0.3">
      <c r="B419" s="89" t="s">
        <v>204</v>
      </c>
      <c r="C419" s="88" t="s">
        <v>220</v>
      </c>
      <c r="D419" s="11"/>
      <c r="E419" s="11"/>
      <c r="F419" s="253">
        <v>0</v>
      </c>
      <c r="G419" s="253">
        <v>0</v>
      </c>
      <c r="H419" s="253">
        <v>0</v>
      </c>
      <c r="I419" s="253">
        <v>0</v>
      </c>
      <c r="J419" s="253">
        <v>0</v>
      </c>
      <c r="K419" s="253">
        <v>0</v>
      </c>
    </row>
    <row r="420" spans="2:11" ht="18.75" customHeight="1" x14ac:dyDescent="0.3">
      <c r="B420" s="89" t="s">
        <v>205</v>
      </c>
      <c r="C420" s="68" t="s">
        <v>213</v>
      </c>
      <c r="D420" s="11"/>
      <c r="E420" s="11"/>
      <c r="F420" s="246">
        <v>0</v>
      </c>
      <c r="G420" s="246">
        <v>0</v>
      </c>
      <c r="H420" s="246">
        <v>0</v>
      </c>
      <c r="I420" s="246">
        <v>0</v>
      </c>
      <c r="J420" s="246">
        <v>0</v>
      </c>
      <c r="K420" s="246">
        <v>0</v>
      </c>
    </row>
    <row r="421" spans="2:11" ht="18.75" customHeight="1" x14ac:dyDescent="0.3">
      <c r="B421" s="89" t="s">
        <v>206</v>
      </c>
      <c r="C421" s="68" t="s">
        <v>213</v>
      </c>
      <c r="D421" s="11"/>
      <c r="E421" s="11"/>
      <c r="F421" s="246">
        <v>0</v>
      </c>
      <c r="G421" s="246">
        <v>0</v>
      </c>
      <c r="H421" s="246">
        <v>0</v>
      </c>
      <c r="I421" s="246">
        <v>0</v>
      </c>
      <c r="J421" s="246">
        <v>0</v>
      </c>
      <c r="K421" s="246">
        <v>0</v>
      </c>
    </row>
    <row r="422" spans="2:11" ht="18.75" customHeight="1" x14ac:dyDescent="0.3">
      <c r="B422" s="89" t="s">
        <v>207</v>
      </c>
      <c r="C422" s="68" t="s">
        <v>213</v>
      </c>
      <c r="D422" s="11"/>
      <c r="E422" s="11"/>
      <c r="F422" s="246">
        <v>0</v>
      </c>
      <c r="G422" s="246">
        <v>0</v>
      </c>
      <c r="H422" s="246">
        <v>0</v>
      </c>
      <c r="I422" s="246">
        <v>0</v>
      </c>
      <c r="J422" s="246">
        <v>0</v>
      </c>
      <c r="K422" s="246">
        <v>0</v>
      </c>
    </row>
    <row r="423" spans="2:11" ht="18.75" customHeight="1" x14ac:dyDescent="0.3">
      <c r="B423" s="91" t="s">
        <v>268</v>
      </c>
      <c r="C423" s="97"/>
      <c r="D423" s="11"/>
      <c r="E423" s="11"/>
      <c r="F423" s="255"/>
      <c r="G423" s="255"/>
      <c r="H423" s="253"/>
      <c r="I423" s="253"/>
      <c r="J423" s="253"/>
      <c r="K423" s="253"/>
    </row>
    <row r="424" spans="2:11" ht="18.75" customHeight="1" x14ac:dyDescent="0.3">
      <c r="B424" s="89" t="s">
        <v>208</v>
      </c>
      <c r="C424" s="88" t="s">
        <v>221</v>
      </c>
      <c r="D424" s="11"/>
      <c r="E424" s="11"/>
      <c r="F424" s="258">
        <v>498</v>
      </c>
      <c r="G424" s="258">
        <v>462</v>
      </c>
      <c r="H424" s="259">
        <v>465</v>
      </c>
      <c r="I424" s="259">
        <v>465</v>
      </c>
      <c r="J424" s="259">
        <v>465</v>
      </c>
      <c r="K424" s="259">
        <v>465</v>
      </c>
    </row>
    <row r="425" spans="2:11" ht="18.75" customHeight="1" x14ac:dyDescent="0.3">
      <c r="B425" s="89" t="s">
        <v>209</v>
      </c>
      <c r="C425" s="88" t="s">
        <v>221</v>
      </c>
      <c r="D425" s="11"/>
      <c r="E425" s="11"/>
      <c r="F425" s="258">
        <v>305</v>
      </c>
      <c r="G425" s="258">
        <v>292</v>
      </c>
      <c r="H425" s="258">
        <v>295</v>
      </c>
      <c r="I425" s="258">
        <v>295</v>
      </c>
      <c r="J425" s="258">
        <v>295</v>
      </c>
      <c r="K425" s="258">
        <v>295</v>
      </c>
    </row>
    <row r="426" spans="2:11" ht="18.75" customHeight="1" x14ac:dyDescent="0.3">
      <c r="B426" s="89" t="s">
        <v>210</v>
      </c>
      <c r="C426" s="88" t="s">
        <v>221</v>
      </c>
      <c r="D426" s="11"/>
      <c r="E426" s="11"/>
      <c r="F426" s="258">
        <v>323</v>
      </c>
      <c r="G426" s="258">
        <v>296</v>
      </c>
      <c r="H426" s="258">
        <v>300</v>
      </c>
      <c r="I426" s="258">
        <v>300</v>
      </c>
      <c r="J426" s="258">
        <v>300</v>
      </c>
      <c r="K426" s="258">
        <v>300</v>
      </c>
    </row>
    <row r="427" spans="2:11" ht="18.75" customHeight="1" x14ac:dyDescent="0.3">
      <c r="B427" s="89" t="s">
        <v>211</v>
      </c>
      <c r="C427" s="88" t="s">
        <v>221</v>
      </c>
      <c r="D427" s="11"/>
      <c r="E427" s="11"/>
      <c r="F427" s="258">
        <v>430</v>
      </c>
      <c r="G427" s="258">
        <v>361</v>
      </c>
      <c r="H427" s="258">
        <v>365</v>
      </c>
      <c r="I427" s="258">
        <v>365</v>
      </c>
      <c r="J427" s="258">
        <v>365</v>
      </c>
      <c r="K427" s="258">
        <v>365</v>
      </c>
    </row>
    <row r="428" spans="2:11" ht="18.75" customHeight="1" x14ac:dyDescent="0.3">
      <c r="B428" s="98" t="s">
        <v>212</v>
      </c>
      <c r="C428" s="99" t="s">
        <v>221</v>
      </c>
      <c r="D428" s="11"/>
      <c r="E428" s="11"/>
      <c r="F428" s="260">
        <v>4000</v>
      </c>
      <c r="G428" s="260">
        <v>4050</v>
      </c>
      <c r="H428" s="260">
        <v>4085</v>
      </c>
      <c r="I428" s="260">
        <v>4085</v>
      </c>
      <c r="J428" s="260">
        <v>4085</v>
      </c>
      <c r="K428" s="260">
        <v>4085</v>
      </c>
    </row>
    <row r="429" spans="2:11" ht="42.75" customHeight="1" x14ac:dyDescent="0.35">
      <c r="B429" s="156" t="s">
        <v>233</v>
      </c>
      <c r="C429" s="155"/>
      <c r="D429" s="155"/>
      <c r="E429" s="155"/>
      <c r="F429" s="155"/>
      <c r="G429" s="155"/>
      <c r="H429" s="155"/>
      <c r="I429" s="155"/>
      <c r="J429" s="155"/>
      <c r="K429" s="155"/>
    </row>
    <row r="430" spans="2:11" ht="42.75" customHeight="1" x14ac:dyDescent="0.3">
      <c r="B430" s="126" t="s">
        <v>234</v>
      </c>
      <c r="C430" s="3" t="s">
        <v>47</v>
      </c>
      <c r="D430" s="127"/>
      <c r="E430" s="84">
        <v>75</v>
      </c>
      <c r="F430" s="84">
        <v>117</v>
      </c>
      <c r="G430" s="84">
        <v>116</v>
      </c>
      <c r="H430" s="84">
        <v>116</v>
      </c>
      <c r="I430" s="84">
        <v>118</v>
      </c>
      <c r="J430" s="84">
        <v>120</v>
      </c>
      <c r="K430" s="2">
        <v>122</v>
      </c>
    </row>
    <row r="431" spans="2:11" ht="33" customHeight="1" x14ac:dyDescent="0.3">
      <c r="B431" s="5" t="s">
        <v>235</v>
      </c>
      <c r="C431" s="3" t="s">
        <v>10</v>
      </c>
      <c r="D431" s="3"/>
      <c r="E431" s="3"/>
      <c r="F431" s="2" t="s">
        <v>284</v>
      </c>
      <c r="G431" s="2">
        <v>66</v>
      </c>
      <c r="H431" s="2">
        <v>101</v>
      </c>
      <c r="I431" s="2">
        <v>105</v>
      </c>
      <c r="J431" s="2">
        <v>107</v>
      </c>
      <c r="K431" s="2">
        <v>109</v>
      </c>
    </row>
    <row r="432" spans="2:11" ht="62.25" customHeight="1" x14ac:dyDescent="0.3">
      <c r="B432" s="158" t="s">
        <v>236</v>
      </c>
      <c r="C432" s="157"/>
      <c r="D432" s="157"/>
      <c r="E432" s="157"/>
      <c r="F432" s="157"/>
      <c r="G432" s="157"/>
      <c r="H432" s="157"/>
      <c r="I432" s="157"/>
      <c r="J432" s="157"/>
      <c r="K432" s="157"/>
    </row>
    <row r="433" spans="2:11" ht="48" customHeight="1" x14ac:dyDescent="0.3">
      <c r="B433" s="129" t="s">
        <v>237</v>
      </c>
      <c r="C433" s="3"/>
      <c r="D433" s="3"/>
      <c r="E433" s="3"/>
      <c r="F433" s="130"/>
      <c r="G433" s="2"/>
      <c r="H433" s="130"/>
      <c r="I433" s="130"/>
      <c r="J433" s="2"/>
      <c r="K433" s="132"/>
    </row>
    <row r="434" spans="2:11" ht="18.75" customHeight="1" x14ac:dyDescent="0.3">
      <c r="B434" s="5" t="s">
        <v>238</v>
      </c>
      <c r="C434" s="3" t="s">
        <v>47</v>
      </c>
      <c r="D434" s="3"/>
      <c r="E434" s="131"/>
      <c r="F434" s="3">
        <v>53</v>
      </c>
      <c r="G434" s="11">
        <v>85</v>
      </c>
      <c r="H434" s="3">
        <v>91</v>
      </c>
      <c r="I434" s="3">
        <v>92</v>
      </c>
      <c r="J434" s="3">
        <v>93</v>
      </c>
      <c r="K434" s="134">
        <v>94</v>
      </c>
    </row>
    <row r="435" spans="2:11" ht="30.75" customHeight="1" x14ac:dyDescent="0.3">
      <c r="B435" s="5" t="s">
        <v>239</v>
      </c>
      <c r="C435" s="3" t="s">
        <v>111</v>
      </c>
      <c r="D435" s="3"/>
      <c r="E435" s="131"/>
      <c r="F435" s="131">
        <v>182364</v>
      </c>
      <c r="G435" s="3">
        <v>178261</v>
      </c>
      <c r="H435" s="131">
        <v>208877</v>
      </c>
      <c r="I435" s="3">
        <v>219197</v>
      </c>
      <c r="J435" s="131">
        <v>230443</v>
      </c>
      <c r="K435" s="135">
        <v>242238</v>
      </c>
    </row>
    <row r="436" spans="2:11" ht="73.5" customHeight="1" x14ac:dyDescent="0.3">
      <c r="B436" s="129" t="s">
        <v>240</v>
      </c>
      <c r="C436" s="3"/>
      <c r="D436" s="3"/>
      <c r="E436" s="3"/>
      <c r="F436" s="2"/>
      <c r="G436" s="133"/>
      <c r="H436" s="130"/>
      <c r="I436" s="2"/>
      <c r="J436" s="2"/>
      <c r="K436" s="128"/>
    </row>
    <row r="437" spans="2:11" ht="18.75" customHeight="1" x14ac:dyDescent="0.3">
      <c r="B437" s="5" t="s">
        <v>238</v>
      </c>
      <c r="C437" s="3" t="s">
        <v>47</v>
      </c>
      <c r="D437" s="3"/>
      <c r="E437" s="131"/>
      <c r="F437" s="3">
        <v>17</v>
      </c>
      <c r="G437" s="3">
        <v>24</v>
      </c>
      <c r="H437" s="136">
        <v>27</v>
      </c>
      <c r="I437" s="131">
        <v>28</v>
      </c>
      <c r="J437" s="3">
        <v>29</v>
      </c>
      <c r="K437" s="137">
        <v>30</v>
      </c>
    </row>
    <row r="438" spans="2:11" ht="18.75" customHeight="1" x14ac:dyDescent="0.3">
      <c r="B438" s="5" t="s">
        <v>241</v>
      </c>
      <c r="C438" s="3" t="s">
        <v>111</v>
      </c>
      <c r="D438" s="3"/>
      <c r="E438" s="131"/>
      <c r="F438" s="138">
        <v>1585</v>
      </c>
      <c r="G438" s="131">
        <v>3791</v>
      </c>
      <c r="H438" s="131">
        <v>4652</v>
      </c>
      <c r="I438" s="131">
        <v>5008</v>
      </c>
      <c r="J438" s="3">
        <v>5394</v>
      </c>
      <c r="K438" s="134">
        <v>5803</v>
      </c>
    </row>
    <row r="439" spans="2:11" ht="43.5" customHeight="1" x14ac:dyDescent="0.3">
      <c r="B439" s="158" t="s">
        <v>242</v>
      </c>
      <c r="C439" s="157"/>
      <c r="D439" s="157"/>
      <c r="E439" s="157"/>
      <c r="F439" s="157"/>
      <c r="G439" s="157"/>
      <c r="H439" s="157"/>
      <c r="I439" s="157"/>
      <c r="J439" s="157"/>
      <c r="K439" s="157"/>
    </row>
    <row r="440" spans="2:11" ht="18.75" customHeight="1" x14ac:dyDescent="0.3">
      <c r="B440" s="5" t="s">
        <v>243</v>
      </c>
      <c r="C440" s="3" t="s">
        <v>47</v>
      </c>
      <c r="D440" s="3"/>
      <c r="E440" s="3"/>
      <c r="F440" s="65">
        <v>1</v>
      </c>
      <c r="G440" s="65">
        <v>1</v>
      </c>
      <c r="H440" s="65">
        <v>0</v>
      </c>
      <c r="I440" s="65">
        <v>0</v>
      </c>
      <c r="J440" s="65">
        <v>0</v>
      </c>
      <c r="K440" s="65">
        <v>0</v>
      </c>
    </row>
    <row r="441" spans="2:11" ht="18.75" customHeight="1" x14ac:dyDescent="0.3">
      <c r="B441" s="5" t="s">
        <v>244</v>
      </c>
      <c r="C441" s="3" t="s">
        <v>111</v>
      </c>
      <c r="D441" s="3"/>
      <c r="E441" s="3"/>
      <c r="F441" s="139">
        <v>17</v>
      </c>
      <c r="G441" s="139">
        <v>6</v>
      </c>
      <c r="H441" s="139">
        <v>0</v>
      </c>
      <c r="I441" s="139">
        <v>0</v>
      </c>
      <c r="J441" s="139">
        <v>0</v>
      </c>
      <c r="K441" s="139">
        <v>0</v>
      </c>
    </row>
    <row r="442" spans="2:11" ht="18.75" customHeight="1" x14ac:dyDescent="0.3">
      <c r="B442" s="5" t="s">
        <v>245</v>
      </c>
      <c r="C442" s="3" t="s">
        <v>111</v>
      </c>
      <c r="D442" s="3"/>
      <c r="E442" s="3"/>
      <c r="F442" s="139">
        <v>1</v>
      </c>
      <c r="G442" s="139">
        <v>0.4</v>
      </c>
      <c r="H442" s="139" t="s">
        <v>285</v>
      </c>
      <c r="I442" s="139" t="s">
        <v>285</v>
      </c>
      <c r="J442" s="139" t="s">
        <v>285</v>
      </c>
      <c r="K442" s="139" t="s">
        <v>285</v>
      </c>
    </row>
    <row r="443" spans="2:11" ht="69" customHeight="1" x14ac:dyDescent="0.3">
      <c r="B443" s="158" t="s">
        <v>246</v>
      </c>
      <c r="C443" s="157"/>
      <c r="D443" s="157"/>
      <c r="E443" s="157"/>
      <c r="F443" s="157"/>
      <c r="G443" s="157"/>
      <c r="H443" s="157"/>
      <c r="I443" s="157"/>
      <c r="J443" s="157"/>
      <c r="K443" s="157"/>
    </row>
    <row r="444" spans="2:11" ht="38.25" customHeight="1" x14ac:dyDescent="0.3">
      <c r="B444" s="141"/>
      <c r="C444" s="142"/>
      <c r="D444" s="142"/>
      <c r="E444" s="142"/>
      <c r="F444" s="143" t="s">
        <v>286</v>
      </c>
      <c r="G444" s="143" t="s">
        <v>272</v>
      </c>
      <c r="H444" s="143" t="s">
        <v>273</v>
      </c>
      <c r="I444" s="143" t="s">
        <v>17</v>
      </c>
      <c r="J444" s="143" t="s">
        <v>21</v>
      </c>
      <c r="K444" s="143" t="s">
        <v>274</v>
      </c>
    </row>
    <row r="445" spans="2:11" ht="24" customHeight="1" x14ac:dyDescent="0.3">
      <c r="B445" s="278" t="s">
        <v>256</v>
      </c>
      <c r="C445" s="279"/>
      <c r="D445" s="279"/>
      <c r="E445" s="279"/>
      <c r="F445" s="279"/>
      <c r="G445" s="279"/>
      <c r="H445" s="279"/>
      <c r="I445" s="279"/>
      <c r="J445" s="279"/>
      <c r="K445" s="280"/>
    </row>
    <row r="446" spans="2:11" ht="18.75" customHeight="1" x14ac:dyDescent="0.3">
      <c r="B446" s="140" t="s">
        <v>249</v>
      </c>
      <c r="C446" s="3" t="s">
        <v>47</v>
      </c>
      <c r="D446" s="3"/>
      <c r="E446" s="3"/>
      <c r="F446" s="147">
        <v>12</v>
      </c>
      <c r="G446" s="147">
        <v>12</v>
      </c>
      <c r="H446" s="147">
        <v>7</v>
      </c>
      <c r="I446" s="147">
        <v>0</v>
      </c>
      <c r="J446" s="147">
        <v>0</v>
      </c>
      <c r="K446" s="147">
        <v>0</v>
      </c>
    </row>
    <row r="447" spans="2:11" ht="18.75" customHeight="1" x14ac:dyDescent="0.3">
      <c r="B447" s="140" t="s">
        <v>250</v>
      </c>
      <c r="C447" s="3" t="s">
        <v>47</v>
      </c>
      <c r="D447" s="3"/>
      <c r="E447" s="3"/>
      <c r="F447" s="147">
        <v>13</v>
      </c>
      <c r="G447" s="147">
        <v>13</v>
      </c>
      <c r="H447" s="147">
        <v>7</v>
      </c>
      <c r="I447" s="147">
        <v>0</v>
      </c>
      <c r="J447" s="147">
        <v>0</v>
      </c>
      <c r="K447" s="147">
        <v>0</v>
      </c>
    </row>
    <row r="448" spans="2:11" ht="18.75" customHeight="1" x14ac:dyDescent="0.3">
      <c r="B448" s="140" t="s">
        <v>251</v>
      </c>
      <c r="C448" s="3" t="s">
        <v>248</v>
      </c>
      <c r="D448" s="3"/>
      <c r="E448" s="3"/>
      <c r="F448" s="148">
        <v>4262400</v>
      </c>
      <c r="G448" s="148">
        <v>8524800</v>
      </c>
      <c r="H448" s="149">
        <v>1035000</v>
      </c>
      <c r="I448" s="148">
        <v>0</v>
      </c>
      <c r="J448" s="148">
        <v>0</v>
      </c>
      <c r="K448" s="148">
        <v>0</v>
      </c>
    </row>
    <row r="449" spans="2:11" ht="18.75" customHeight="1" x14ac:dyDescent="0.3">
      <c r="B449" s="140" t="s">
        <v>252</v>
      </c>
      <c r="C449" s="3" t="s">
        <v>248</v>
      </c>
      <c r="D449" s="3"/>
      <c r="E449" s="3"/>
      <c r="F449" s="148">
        <v>194779.53442622948</v>
      </c>
      <c r="G449" s="148">
        <v>389559.06885245896</v>
      </c>
      <c r="H449" s="149">
        <v>62100</v>
      </c>
      <c r="I449" s="148">
        <v>0</v>
      </c>
      <c r="J449" s="148">
        <v>0</v>
      </c>
      <c r="K449" s="148">
        <v>0</v>
      </c>
    </row>
    <row r="450" spans="2:11" ht="38.25" customHeight="1" x14ac:dyDescent="0.3">
      <c r="B450" s="275" t="s">
        <v>287</v>
      </c>
      <c r="C450" s="276"/>
      <c r="D450" s="276"/>
      <c r="E450" s="276"/>
      <c r="F450" s="276"/>
      <c r="G450" s="276"/>
      <c r="H450" s="276"/>
      <c r="I450" s="276"/>
      <c r="J450" s="276"/>
      <c r="K450" s="277"/>
    </row>
    <row r="451" spans="2:11" ht="18.75" customHeight="1" x14ac:dyDescent="0.3">
      <c r="B451" s="140" t="s">
        <v>249</v>
      </c>
      <c r="C451" s="3" t="s">
        <v>47</v>
      </c>
      <c r="D451" s="3"/>
      <c r="E451" s="3"/>
      <c r="F451" s="144">
        <v>5</v>
      </c>
      <c r="G451" s="144">
        <v>5</v>
      </c>
      <c r="H451" s="144">
        <v>14</v>
      </c>
      <c r="I451" s="144">
        <v>0</v>
      </c>
      <c r="J451" s="144">
        <v>0</v>
      </c>
      <c r="K451" s="144">
        <v>0</v>
      </c>
    </row>
    <row r="452" spans="2:11" ht="18.75" customHeight="1" x14ac:dyDescent="0.3">
      <c r="B452" s="140" t="s">
        <v>250</v>
      </c>
      <c r="C452" s="3" t="s">
        <v>47</v>
      </c>
      <c r="D452" s="3"/>
      <c r="E452" s="3"/>
      <c r="F452" s="144">
        <v>5</v>
      </c>
      <c r="G452" s="144">
        <v>5</v>
      </c>
      <c r="H452" s="144">
        <v>16</v>
      </c>
      <c r="I452" s="144">
        <v>0</v>
      </c>
      <c r="J452" s="144">
        <v>0</v>
      </c>
      <c r="K452" s="144">
        <v>0</v>
      </c>
    </row>
    <row r="453" spans="2:11" ht="18.75" customHeight="1" x14ac:dyDescent="0.3">
      <c r="B453" s="140" t="s">
        <v>251</v>
      </c>
      <c r="C453" s="3" t="s">
        <v>248</v>
      </c>
      <c r="D453" s="3"/>
      <c r="E453" s="3"/>
      <c r="F453" s="144">
        <v>2485828.4</v>
      </c>
      <c r="G453" s="144">
        <v>4971656.8</v>
      </c>
      <c r="H453" s="144">
        <v>16496474.620000001</v>
      </c>
      <c r="I453" s="144">
        <v>0</v>
      </c>
      <c r="J453" s="144">
        <v>0</v>
      </c>
      <c r="K453" s="144">
        <v>0</v>
      </c>
    </row>
    <row r="454" spans="2:11" ht="18.75" customHeight="1" x14ac:dyDescent="0.3">
      <c r="B454" s="140" t="s">
        <v>252</v>
      </c>
      <c r="C454" s="3" t="s">
        <v>248</v>
      </c>
      <c r="D454" s="3"/>
      <c r="E454" s="3"/>
      <c r="F454" s="144">
        <v>136835.584</v>
      </c>
      <c r="G454" s="144">
        <v>273671.16800000001</v>
      </c>
      <c r="H454" s="144">
        <v>989788</v>
      </c>
      <c r="I454" s="144">
        <v>0</v>
      </c>
      <c r="J454" s="144">
        <v>0</v>
      </c>
      <c r="K454" s="144">
        <v>0</v>
      </c>
    </row>
    <row r="455" spans="2:11" ht="18.75" customHeight="1" x14ac:dyDescent="0.3">
      <c r="B455" s="278" t="s">
        <v>288</v>
      </c>
      <c r="C455" s="279"/>
      <c r="D455" s="279"/>
      <c r="E455" s="279"/>
      <c r="F455" s="279"/>
      <c r="G455" s="279"/>
      <c r="H455" s="279"/>
      <c r="I455" s="279"/>
      <c r="J455" s="279"/>
      <c r="K455" s="280"/>
    </row>
    <row r="456" spans="2:11" ht="18.75" customHeight="1" x14ac:dyDescent="0.3">
      <c r="B456" s="140" t="s">
        <v>249</v>
      </c>
      <c r="C456" s="3" t="s">
        <v>47</v>
      </c>
      <c r="D456" s="3"/>
      <c r="E456" s="3"/>
      <c r="F456" s="144">
        <v>0</v>
      </c>
      <c r="G456" s="144">
        <v>0</v>
      </c>
      <c r="H456" s="144">
        <v>1</v>
      </c>
      <c r="I456" s="144">
        <v>0</v>
      </c>
      <c r="J456" s="144">
        <v>0</v>
      </c>
      <c r="K456" s="144">
        <v>0</v>
      </c>
    </row>
    <row r="457" spans="2:11" ht="18.75" customHeight="1" x14ac:dyDescent="0.3">
      <c r="B457" s="140" t="s">
        <v>250</v>
      </c>
      <c r="C457" s="3" t="s">
        <v>47</v>
      </c>
      <c r="D457" s="3"/>
      <c r="E457" s="3"/>
      <c r="F457" s="144">
        <v>0</v>
      </c>
      <c r="G457" s="144">
        <v>0</v>
      </c>
      <c r="H457" s="144">
        <v>1</v>
      </c>
      <c r="I457" s="144">
        <v>0</v>
      </c>
      <c r="J457" s="144">
        <v>0</v>
      </c>
      <c r="K457" s="144">
        <v>0</v>
      </c>
    </row>
    <row r="458" spans="2:11" ht="18.75" customHeight="1" x14ac:dyDescent="0.3">
      <c r="B458" s="140" t="s">
        <v>251</v>
      </c>
      <c r="C458" s="3" t="s">
        <v>248</v>
      </c>
      <c r="D458" s="3"/>
      <c r="E458" s="3"/>
      <c r="F458" s="144">
        <v>0</v>
      </c>
      <c r="G458" s="144">
        <v>0</v>
      </c>
      <c r="H458" s="145">
        <v>163700</v>
      </c>
      <c r="I458" s="144">
        <v>0</v>
      </c>
      <c r="J458" s="144">
        <v>0</v>
      </c>
      <c r="K458" s="144">
        <v>0</v>
      </c>
    </row>
    <row r="459" spans="2:11" ht="18.75" customHeight="1" x14ac:dyDescent="0.3">
      <c r="B459" s="140" t="s">
        <v>252</v>
      </c>
      <c r="C459" s="3" t="s">
        <v>248</v>
      </c>
      <c r="D459" s="3"/>
      <c r="E459" s="3"/>
      <c r="F459" s="144">
        <v>0</v>
      </c>
      <c r="G459" s="144">
        <v>0</v>
      </c>
      <c r="H459" s="145">
        <v>9822</v>
      </c>
      <c r="I459" s="144">
        <v>0</v>
      </c>
      <c r="J459" s="144">
        <v>0</v>
      </c>
      <c r="K459" s="144">
        <v>0</v>
      </c>
    </row>
    <row r="460" spans="2:11" ht="44.25" customHeight="1" x14ac:dyDescent="0.3">
      <c r="B460" s="275" t="s">
        <v>289</v>
      </c>
      <c r="C460" s="276"/>
      <c r="D460" s="276"/>
      <c r="E460" s="276"/>
      <c r="F460" s="276"/>
      <c r="G460" s="276"/>
      <c r="H460" s="276"/>
      <c r="I460" s="276"/>
      <c r="J460" s="276"/>
      <c r="K460" s="277"/>
    </row>
    <row r="461" spans="2:11" ht="18.75" customHeight="1" x14ac:dyDescent="0.3">
      <c r="B461" s="140" t="s">
        <v>249</v>
      </c>
      <c r="C461" s="3" t="s">
        <v>47</v>
      </c>
      <c r="D461" s="3"/>
      <c r="E461" s="3"/>
      <c r="F461" s="144">
        <v>2</v>
      </c>
      <c r="G461" s="144">
        <v>2</v>
      </c>
      <c r="H461" s="144">
        <v>1</v>
      </c>
      <c r="I461" s="144">
        <v>0</v>
      </c>
      <c r="J461" s="144">
        <v>0</v>
      </c>
      <c r="K461" s="144">
        <v>0</v>
      </c>
    </row>
    <row r="462" spans="2:11" ht="18.75" customHeight="1" x14ac:dyDescent="0.3">
      <c r="B462" s="140" t="s">
        <v>250</v>
      </c>
      <c r="C462" s="3" t="s">
        <v>47</v>
      </c>
      <c r="D462" s="3"/>
      <c r="E462" s="3"/>
      <c r="F462" s="144">
        <v>2</v>
      </c>
      <c r="G462" s="144">
        <v>2</v>
      </c>
      <c r="H462" s="144">
        <v>1</v>
      </c>
      <c r="I462" s="144">
        <v>0</v>
      </c>
      <c r="J462" s="144">
        <v>0</v>
      </c>
      <c r="K462" s="144">
        <v>0</v>
      </c>
    </row>
    <row r="463" spans="2:11" ht="18.75" customHeight="1" x14ac:dyDescent="0.3">
      <c r="B463" s="140" t="s">
        <v>251</v>
      </c>
      <c r="C463" s="3" t="s">
        <v>248</v>
      </c>
      <c r="D463" s="3"/>
      <c r="E463" s="3"/>
      <c r="F463" s="144">
        <v>385781.4</v>
      </c>
      <c r="G463" s="144">
        <v>771562.8</v>
      </c>
      <c r="H463" s="144">
        <v>329282.55</v>
      </c>
      <c r="I463" s="144">
        <v>0</v>
      </c>
      <c r="J463" s="144">
        <v>0</v>
      </c>
      <c r="K463" s="144">
        <v>0</v>
      </c>
    </row>
    <row r="464" spans="2:11" ht="18.75" customHeight="1" x14ac:dyDescent="0.3">
      <c r="B464" s="140" t="s">
        <v>252</v>
      </c>
      <c r="C464" s="3" t="s">
        <v>248</v>
      </c>
      <c r="D464" s="3"/>
      <c r="E464" s="3"/>
      <c r="F464" s="144">
        <v>20758.317213114751</v>
      </c>
      <c r="G464" s="144">
        <v>41516.634426229502</v>
      </c>
      <c r="H464" s="144">
        <v>19756.952999999998</v>
      </c>
      <c r="I464" s="144">
        <v>0</v>
      </c>
      <c r="J464" s="144">
        <v>0</v>
      </c>
      <c r="K464" s="144">
        <v>0</v>
      </c>
    </row>
    <row r="465" spans="2:11" ht="18.75" customHeight="1" x14ac:dyDescent="0.3">
      <c r="B465" s="266" t="s">
        <v>254</v>
      </c>
      <c r="C465" s="267"/>
      <c r="D465" s="267"/>
      <c r="E465" s="267"/>
      <c r="F465" s="267"/>
      <c r="G465" s="267"/>
      <c r="H465" s="267"/>
      <c r="I465" s="267"/>
      <c r="J465" s="267"/>
      <c r="K465" s="268"/>
    </row>
    <row r="466" spans="2:11" ht="18.75" customHeight="1" x14ac:dyDescent="0.3">
      <c r="B466" s="140" t="s">
        <v>249</v>
      </c>
      <c r="C466" s="3" t="s">
        <v>47</v>
      </c>
      <c r="D466" s="3"/>
      <c r="E466" s="3"/>
      <c r="F466" s="144">
        <v>2</v>
      </c>
      <c r="G466" s="144">
        <v>2</v>
      </c>
      <c r="H466" s="144">
        <v>2</v>
      </c>
      <c r="I466" s="144">
        <v>2</v>
      </c>
      <c r="J466" s="144">
        <v>2</v>
      </c>
      <c r="K466" s="144">
        <v>2</v>
      </c>
    </row>
    <row r="467" spans="2:11" ht="18.75" customHeight="1" x14ac:dyDescent="0.3">
      <c r="B467" s="140" t="s">
        <v>250</v>
      </c>
      <c r="C467" s="3" t="s">
        <v>47</v>
      </c>
      <c r="D467" s="3"/>
      <c r="E467" s="3"/>
      <c r="F467" s="144">
        <v>2</v>
      </c>
      <c r="G467" s="144">
        <v>2</v>
      </c>
      <c r="H467" s="144">
        <v>2</v>
      </c>
      <c r="I467" s="144">
        <v>2</v>
      </c>
      <c r="J467" s="144">
        <v>2</v>
      </c>
      <c r="K467" s="144">
        <v>2</v>
      </c>
    </row>
    <row r="468" spans="2:11" ht="18.75" customHeight="1" x14ac:dyDescent="0.3">
      <c r="B468" s="140" t="s">
        <v>251</v>
      </c>
      <c r="C468" s="3" t="s">
        <v>248</v>
      </c>
      <c r="D468" s="3"/>
      <c r="E468" s="3"/>
      <c r="F468" s="144">
        <v>159200</v>
      </c>
      <c r="G468" s="144">
        <v>318400</v>
      </c>
      <c r="H468" s="145">
        <v>327400</v>
      </c>
      <c r="I468" s="145">
        <v>339841.2</v>
      </c>
      <c r="J468" s="144">
        <v>353434.848</v>
      </c>
      <c r="K468" s="144">
        <v>367572.24192</v>
      </c>
    </row>
    <row r="469" spans="2:11" ht="18.75" customHeight="1" x14ac:dyDescent="0.3">
      <c r="B469" s="140" t="s">
        <v>252</v>
      </c>
      <c r="C469" s="3" t="s">
        <v>248</v>
      </c>
      <c r="D469" s="3"/>
      <c r="E469" s="3"/>
      <c r="F469" s="144">
        <v>9552</v>
      </c>
      <c r="G469" s="144">
        <v>19104</v>
      </c>
      <c r="H469" s="145">
        <v>19644</v>
      </c>
      <c r="I469" s="145">
        <v>20390.472000000002</v>
      </c>
      <c r="J469" s="144">
        <v>21206.09088</v>
      </c>
      <c r="K469" s="144">
        <v>22054.3345152</v>
      </c>
    </row>
    <row r="470" spans="2:11" ht="18.75" customHeight="1" x14ac:dyDescent="0.3">
      <c r="B470" s="266" t="s">
        <v>255</v>
      </c>
      <c r="C470" s="267"/>
      <c r="D470" s="267"/>
      <c r="E470" s="267"/>
      <c r="F470" s="267"/>
      <c r="G470" s="267"/>
      <c r="H470" s="267"/>
      <c r="I470" s="267"/>
      <c r="J470" s="267"/>
      <c r="K470" s="268"/>
    </row>
    <row r="471" spans="2:11" ht="18.75" customHeight="1" x14ac:dyDescent="0.3">
      <c r="B471" s="140" t="s">
        <v>249</v>
      </c>
      <c r="C471" s="3" t="s">
        <v>47</v>
      </c>
      <c r="D471" s="3"/>
      <c r="E471" s="3"/>
      <c r="F471" s="144">
        <v>1</v>
      </c>
      <c r="G471" s="144">
        <v>1</v>
      </c>
      <c r="H471" s="144">
        <v>1</v>
      </c>
      <c r="I471" s="144">
        <v>1</v>
      </c>
      <c r="J471" s="144">
        <v>1</v>
      </c>
      <c r="K471" s="144">
        <v>1</v>
      </c>
    </row>
    <row r="472" spans="2:11" ht="18.75" customHeight="1" x14ac:dyDescent="0.3">
      <c r="B472" s="140" t="s">
        <v>250</v>
      </c>
      <c r="C472" s="3" t="s">
        <v>47</v>
      </c>
      <c r="D472" s="3"/>
      <c r="E472" s="3"/>
      <c r="F472" s="144">
        <v>1</v>
      </c>
      <c r="G472" s="144">
        <v>1</v>
      </c>
      <c r="H472" s="144">
        <v>1</v>
      </c>
      <c r="I472" s="144">
        <v>1</v>
      </c>
      <c r="J472" s="144">
        <v>1</v>
      </c>
      <c r="K472" s="144">
        <v>1</v>
      </c>
    </row>
    <row r="473" spans="2:11" ht="18.75" customHeight="1" x14ac:dyDescent="0.3">
      <c r="B473" s="140" t="s">
        <v>251</v>
      </c>
      <c r="C473" s="3" t="s">
        <v>248</v>
      </c>
      <c r="D473" s="3"/>
      <c r="E473" s="3"/>
      <c r="F473" s="144">
        <v>59587.5</v>
      </c>
      <c r="G473" s="144">
        <v>119175</v>
      </c>
      <c r="H473" s="145">
        <v>163700</v>
      </c>
      <c r="I473" s="144">
        <v>169920.6</v>
      </c>
      <c r="J473" s="144">
        <v>176717.424</v>
      </c>
      <c r="K473" s="144">
        <v>183786.12096</v>
      </c>
    </row>
    <row r="474" spans="2:11" ht="18.75" customHeight="1" x14ac:dyDescent="0.3">
      <c r="B474" s="140" t="s">
        <v>252</v>
      </c>
      <c r="C474" s="3" t="s">
        <v>248</v>
      </c>
      <c r="D474" s="3"/>
      <c r="E474" s="3"/>
      <c r="F474" s="144">
        <v>3575.25</v>
      </c>
      <c r="G474" s="144">
        <v>7150.5</v>
      </c>
      <c r="H474" s="145">
        <v>9822</v>
      </c>
      <c r="I474" s="144">
        <v>10195</v>
      </c>
      <c r="J474" s="144">
        <v>10603.04544</v>
      </c>
      <c r="K474" s="144">
        <v>11027.1672576</v>
      </c>
    </row>
    <row r="475" spans="2:11" ht="18.75" customHeight="1" x14ac:dyDescent="0.3">
      <c r="B475" s="266" t="s">
        <v>290</v>
      </c>
      <c r="C475" s="267"/>
      <c r="D475" s="267"/>
      <c r="E475" s="267"/>
      <c r="F475" s="267"/>
      <c r="G475" s="267"/>
      <c r="H475" s="267"/>
      <c r="I475" s="267"/>
      <c r="J475" s="267"/>
      <c r="K475" s="268"/>
    </row>
    <row r="476" spans="2:11" ht="18.75" customHeight="1" x14ac:dyDescent="0.3">
      <c r="B476" s="140" t="s">
        <v>249</v>
      </c>
      <c r="C476" s="3" t="s">
        <v>47</v>
      </c>
      <c r="D476" s="3"/>
      <c r="E476" s="3"/>
      <c r="F476" s="144">
        <v>5</v>
      </c>
      <c r="G476" s="144">
        <v>5</v>
      </c>
      <c r="H476" s="145">
        <v>4</v>
      </c>
      <c r="I476" s="144">
        <v>0</v>
      </c>
      <c r="J476" s="144">
        <v>0</v>
      </c>
      <c r="K476" s="144">
        <v>0</v>
      </c>
    </row>
    <row r="477" spans="2:11" ht="18.75" customHeight="1" x14ac:dyDescent="0.3">
      <c r="B477" s="140" t="s">
        <v>250</v>
      </c>
      <c r="C477" s="3" t="s">
        <v>47</v>
      </c>
      <c r="D477" s="3"/>
      <c r="E477" s="3"/>
      <c r="F477" s="146">
        <v>5</v>
      </c>
      <c r="G477" s="146">
        <v>5</v>
      </c>
      <c r="H477" s="145">
        <v>4</v>
      </c>
      <c r="I477" s="144">
        <v>0</v>
      </c>
      <c r="J477" s="144">
        <v>0</v>
      </c>
      <c r="K477" s="144">
        <v>0</v>
      </c>
    </row>
    <row r="478" spans="2:11" ht="18.75" customHeight="1" x14ac:dyDescent="0.3">
      <c r="B478" s="140" t="s">
        <v>251</v>
      </c>
      <c r="C478" s="3" t="s">
        <v>248</v>
      </c>
      <c r="D478" s="3"/>
      <c r="E478" s="3"/>
      <c r="F478" s="144">
        <v>740473.17622950824</v>
      </c>
      <c r="G478" s="144">
        <v>1480946.3524590165</v>
      </c>
      <c r="H478" s="145">
        <v>1205437.4657534244</v>
      </c>
      <c r="I478" s="144">
        <v>0</v>
      </c>
      <c r="J478" s="144">
        <v>0</v>
      </c>
      <c r="K478" s="144">
        <v>0</v>
      </c>
    </row>
    <row r="479" spans="2:11" ht="18.75" customHeight="1" x14ac:dyDescent="0.3">
      <c r="B479" s="140" t="s">
        <v>252</v>
      </c>
      <c r="C479" s="3" t="s">
        <v>248</v>
      </c>
      <c r="D479" s="3"/>
      <c r="E479" s="3"/>
      <c r="F479" s="144">
        <v>38609.761065573774</v>
      </c>
      <c r="G479" s="144">
        <v>77219.522131147547</v>
      </c>
      <c r="H479" s="145">
        <v>72326.247945205469</v>
      </c>
      <c r="I479" s="144">
        <v>0</v>
      </c>
      <c r="J479" s="144">
        <v>0</v>
      </c>
      <c r="K479" s="144">
        <v>0</v>
      </c>
    </row>
    <row r="480" spans="2:11" ht="18.75" customHeight="1" x14ac:dyDescent="0.3">
      <c r="B480" s="266" t="s">
        <v>247</v>
      </c>
      <c r="C480" s="267"/>
      <c r="D480" s="267"/>
      <c r="E480" s="267"/>
      <c r="F480" s="267"/>
      <c r="G480" s="267"/>
      <c r="H480" s="267"/>
      <c r="I480" s="267"/>
      <c r="J480" s="267"/>
      <c r="K480" s="268"/>
    </row>
    <row r="481" spans="2:11" ht="18.75" customHeight="1" x14ac:dyDescent="0.3">
      <c r="B481" s="140" t="s">
        <v>249</v>
      </c>
      <c r="C481" s="3" t="s">
        <v>47</v>
      </c>
      <c r="D481" s="3"/>
      <c r="E481" s="3"/>
      <c r="F481" s="144">
        <v>1</v>
      </c>
      <c r="G481" s="144">
        <v>1</v>
      </c>
      <c r="H481" s="144">
        <v>1</v>
      </c>
      <c r="I481" s="144">
        <v>0</v>
      </c>
      <c r="J481" s="144">
        <v>0</v>
      </c>
      <c r="K481" s="144">
        <v>0</v>
      </c>
    </row>
    <row r="482" spans="2:11" ht="18.75" customHeight="1" x14ac:dyDescent="0.3">
      <c r="B482" s="140" t="s">
        <v>250</v>
      </c>
      <c r="C482" s="3" t="s">
        <v>47</v>
      </c>
      <c r="D482" s="3"/>
      <c r="E482" s="3"/>
      <c r="F482" s="144">
        <v>1</v>
      </c>
      <c r="G482" s="144">
        <v>1</v>
      </c>
      <c r="H482" s="144">
        <v>1</v>
      </c>
      <c r="I482" s="144">
        <v>0</v>
      </c>
      <c r="J482" s="144">
        <v>0</v>
      </c>
      <c r="K482" s="144">
        <v>0</v>
      </c>
    </row>
    <row r="483" spans="2:11" ht="18.75" customHeight="1" x14ac:dyDescent="0.3">
      <c r="B483" s="140" t="s">
        <v>251</v>
      </c>
      <c r="C483" s="3" t="s">
        <v>248</v>
      </c>
      <c r="D483" s="3"/>
      <c r="E483" s="3"/>
      <c r="F483" s="144">
        <v>79600</v>
      </c>
      <c r="G483" s="144">
        <v>159200</v>
      </c>
      <c r="H483" s="144">
        <v>163700</v>
      </c>
      <c r="I483" s="144">
        <v>0</v>
      </c>
      <c r="J483" s="144">
        <v>0</v>
      </c>
      <c r="K483" s="144">
        <v>0</v>
      </c>
    </row>
    <row r="484" spans="2:11" ht="18.75" customHeight="1" x14ac:dyDescent="0.3">
      <c r="B484" s="140" t="s">
        <v>252</v>
      </c>
      <c r="C484" s="3" t="s">
        <v>248</v>
      </c>
      <c r="D484" s="3"/>
      <c r="E484" s="3"/>
      <c r="F484" s="144">
        <v>4776</v>
      </c>
      <c r="G484" s="144">
        <v>9552</v>
      </c>
      <c r="H484" s="144">
        <v>9822</v>
      </c>
      <c r="I484" s="144">
        <v>0</v>
      </c>
      <c r="J484" s="144">
        <v>0</v>
      </c>
      <c r="K484" s="144">
        <v>0</v>
      </c>
    </row>
    <row r="485" spans="2:11" ht="18.75" customHeight="1" x14ac:dyDescent="0.3">
      <c r="B485" s="266" t="s">
        <v>291</v>
      </c>
      <c r="C485" s="267"/>
      <c r="D485" s="267"/>
      <c r="E485" s="267"/>
      <c r="F485" s="267"/>
      <c r="G485" s="267"/>
      <c r="H485" s="267"/>
      <c r="I485" s="267"/>
      <c r="J485" s="267"/>
      <c r="K485" s="268"/>
    </row>
    <row r="486" spans="2:11" ht="18.75" customHeight="1" x14ac:dyDescent="0.3">
      <c r="B486" s="140" t="s">
        <v>249</v>
      </c>
      <c r="C486" s="3" t="s">
        <v>47</v>
      </c>
      <c r="D486" s="3"/>
      <c r="E486" s="3"/>
      <c r="F486" s="144">
        <v>0</v>
      </c>
      <c r="G486" s="144">
        <v>0</v>
      </c>
      <c r="H486" s="144">
        <v>1</v>
      </c>
      <c r="I486" s="144">
        <v>0</v>
      </c>
      <c r="J486" s="144">
        <v>0</v>
      </c>
      <c r="K486" s="144">
        <v>0</v>
      </c>
    </row>
    <row r="487" spans="2:11" ht="18.75" customHeight="1" x14ac:dyDescent="0.3">
      <c r="B487" s="140" t="s">
        <v>250</v>
      </c>
      <c r="C487" s="3" t="s">
        <v>47</v>
      </c>
      <c r="D487" s="3"/>
      <c r="E487" s="3"/>
      <c r="F487" s="144">
        <v>0</v>
      </c>
      <c r="G487" s="144">
        <v>0</v>
      </c>
      <c r="H487" s="144">
        <v>1</v>
      </c>
      <c r="I487" s="144">
        <v>0</v>
      </c>
      <c r="J487" s="144">
        <v>0</v>
      </c>
      <c r="K487" s="144">
        <v>0</v>
      </c>
    </row>
    <row r="488" spans="2:11" ht="18.75" customHeight="1" x14ac:dyDescent="0.3">
      <c r="B488" s="140" t="s">
        <v>251</v>
      </c>
      <c r="C488" s="3" t="s">
        <v>248</v>
      </c>
      <c r="D488" s="3"/>
      <c r="E488" s="3"/>
      <c r="F488" s="144">
        <v>0</v>
      </c>
      <c r="G488" s="144">
        <v>0</v>
      </c>
      <c r="H488" s="144">
        <v>163700</v>
      </c>
      <c r="I488" s="144">
        <v>0</v>
      </c>
      <c r="J488" s="144">
        <v>0</v>
      </c>
      <c r="K488" s="144">
        <v>0</v>
      </c>
    </row>
    <row r="489" spans="2:11" ht="18.75" customHeight="1" x14ac:dyDescent="0.3">
      <c r="B489" s="140" t="s">
        <v>252</v>
      </c>
      <c r="C489" s="3" t="s">
        <v>248</v>
      </c>
      <c r="D489" s="3"/>
      <c r="E489" s="3"/>
      <c r="F489" s="144">
        <v>0</v>
      </c>
      <c r="G489" s="144">
        <v>0</v>
      </c>
      <c r="H489" s="144">
        <v>9822</v>
      </c>
      <c r="I489" s="144">
        <v>0</v>
      </c>
      <c r="J489" s="144">
        <v>0</v>
      </c>
      <c r="K489" s="144">
        <v>0</v>
      </c>
    </row>
    <row r="490" spans="2:11" ht="18.75" customHeight="1" x14ac:dyDescent="0.3">
      <c r="B490" s="266" t="s">
        <v>292</v>
      </c>
      <c r="C490" s="267"/>
      <c r="D490" s="267"/>
      <c r="E490" s="267"/>
      <c r="F490" s="267"/>
      <c r="G490" s="267"/>
      <c r="H490" s="267"/>
      <c r="I490" s="267"/>
      <c r="J490" s="267"/>
      <c r="K490" s="268"/>
    </row>
    <row r="491" spans="2:11" ht="18.75" customHeight="1" x14ac:dyDescent="0.3">
      <c r="B491" s="140" t="s">
        <v>249</v>
      </c>
      <c r="C491" s="3" t="s">
        <v>47</v>
      </c>
      <c r="D491" s="3"/>
      <c r="E491" s="3"/>
      <c r="F491" s="144" t="s">
        <v>89</v>
      </c>
      <c r="G491" s="144" t="s">
        <v>89</v>
      </c>
      <c r="H491" s="144">
        <v>1</v>
      </c>
      <c r="I491" s="144">
        <v>0</v>
      </c>
      <c r="J491" s="144">
        <v>0</v>
      </c>
      <c r="K491" s="144">
        <v>0</v>
      </c>
    </row>
    <row r="492" spans="2:11" ht="18.75" customHeight="1" x14ac:dyDescent="0.3">
      <c r="B492" s="140" t="s">
        <v>250</v>
      </c>
      <c r="C492" s="3" t="s">
        <v>47</v>
      </c>
      <c r="D492" s="3"/>
      <c r="E492" s="3"/>
      <c r="F492" s="144" t="s">
        <v>89</v>
      </c>
      <c r="G492" s="144" t="s">
        <v>89</v>
      </c>
      <c r="H492" s="144">
        <v>1</v>
      </c>
      <c r="I492" s="144">
        <v>0</v>
      </c>
      <c r="J492" s="144">
        <v>0</v>
      </c>
      <c r="K492" s="144">
        <v>0</v>
      </c>
    </row>
    <row r="493" spans="2:11" ht="18.75" customHeight="1" x14ac:dyDescent="0.3">
      <c r="B493" s="140" t="s">
        <v>251</v>
      </c>
      <c r="C493" s="3" t="s">
        <v>248</v>
      </c>
      <c r="D493" s="3"/>
      <c r="E493" s="3"/>
      <c r="F493" s="144" t="s">
        <v>89</v>
      </c>
      <c r="G493" s="144" t="s">
        <v>89</v>
      </c>
      <c r="H493" s="144">
        <v>1137546.9123287671</v>
      </c>
      <c r="I493" s="144">
        <v>0</v>
      </c>
      <c r="J493" s="144">
        <v>0</v>
      </c>
      <c r="K493" s="144">
        <v>0</v>
      </c>
    </row>
    <row r="494" spans="2:11" ht="18.75" customHeight="1" x14ac:dyDescent="0.3">
      <c r="B494" s="140" t="s">
        <v>252</v>
      </c>
      <c r="C494" s="3" t="s">
        <v>248</v>
      </c>
      <c r="D494" s="3"/>
      <c r="E494" s="3"/>
      <c r="F494" s="144" t="s">
        <v>89</v>
      </c>
      <c r="G494" s="144" t="s">
        <v>89</v>
      </c>
      <c r="H494" s="144">
        <v>68252.814739726018</v>
      </c>
      <c r="I494" s="144">
        <v>0</v>
      </c>
      <c r="J494" s="144">
        <v>0</v>
      </c>
      <c r="K494" s="144">
        <v>0</v>
      </c>
    </row>
    <row r="495" spans="2:11" ht="18.75" customHeight="1" x14ac:dyDescent="0.3">
      <c r="B495" s="266" t="s">
        <v>293</v>
      </c>
      <c r="C495" s="267"/>
      <c r="D495" s="267"/>
      <c r="E495" s="267"/>
      <c r="F495" s="267"/>
      <c r="G495" s="267"/>
      <c r="H495" s="267"/>
      <c r="I495" s="267"/>
      <c r="J495" s="267"/>
      <c r="K495" s="268"/>
    </row>
    <row r="496" spans="2:11" ht="18.75" customHeight="1" x14ac:dyDescent="0.3">
      <c r="B496" s="140" t="s">
        <v>249</v>
      </c>
      <c r="C496" s="3" t="s">
        <v>47</v>
      </c>
      <c r="D496" s="201"/>
      <c r="E496" s="201"/>
      <c r="F496" s="200" t="s">
        <v>89</v>
      </c>
      <c r="G496" s="200" t="s">
        <v>89</v>
      </c>
      <c r="H496" s="200">
        <v>2</v>
      </c>
      <c r="I496" s="200">
        <v>15</v>
      </c>
      <c r="J496" s="200">
        <v>15</v>
      </c>
      <c r="K496" s="200">
        <v>15</v>
      </c>
    </row>
    <row r="497" spans="2:11" ht="18.75" customHeight="1" x14ac:dyDescent="0.3">
      <c r="B497" s="140" t="s">
        <v>250</v>
      </c>
      <c r="C497" s="3" t="s">
        <v>47</v>
      </c>
      <c r="D497" s="3"/>
      <c r="E497" s="3"/>
      <c r="F497" s="144" t="s">
        <v>89</v>
      </c>
      <c r="G497" s="144" t="s">
        <v>89</v>
      </c>
      <c r="H497" s="144">
        <v>2</v>
      </c>
      <c r="I497" s="144">
        <v>18</v>
      </c>
      <c r="J497" s="144">
        <v>18</v>
      </c>
      <c r="K497" s="144">
        <v>18</v>
      </c>
    </row>
    <row r="498" spans="2:11" ht="18.75" customHeight="1" x14ac:dyDescent="0.3">
      <c r="B498" s="140" t="s">
        <v>251</v>
      </c>
      <c r="C498" s="3" t="s">
        <v>248</v>
      </c>
      <c r="D498" s="3"/>
      <c r="E498" s="3"/>
      <c r="F498" s="144" t="s">
        <v>89</v>
      </c>
      <c r="G498" s="144" t="s">
        <v>89</v>
      </c>
      <c r="H498" s="144">
        <v>4703291.6095890421</v>
      </c>
      <c r="I498" s="144">
        <v>23802477.647999998</v>
      </c>
      <c r="J498" s="144">
        <v>24754576.75392</v>
      </c>
      <c r="K498" s="144">
        <v>25744759.824076802</v>
      </c>
    </row>
    <row r="499" spans="2:11" ht="18.75" customHeight="1" x14ac:dyDescent="0.3">
      <c r="B499" s="140" t="s">
        <v>252</v>
      </c>
      <c r="C499" s="3" t="s">
        <v>248</v>
      </c>
      <c r="D499" s="3"/>
      <c r="E499" s="3"/>
      <c r="F499" s="144" t="s">
        <v>89</v>
      </c>
      <c r="G499" s="144" t="s">
        <v>89</v>
      </c>
      <c r="H499" s="144">
        <v>282197.49657534249</v>
      </c>
      <c r="I499" s="144">
        <v>1428148.6588799998</v>
      </c>
      <c r="J499" s="144">
        <v>1485274.6052351999</v>
      </c>
      <c r="K499" s="144">
        <v>1544685.589444608</v>
      </c>
    </row>
    <row r="500" spans="2:11" ht="18.75" customHeight="1" x14ac:dyDescent="0.3">
      <c r="B500" s="266" t="s">
        <v>294</v>
      </c>
      <c r="C500" s="267"/>
      <c r="D500" s="267"/>
      <c r="E500" s="267"/>
      <c r="F500" s="267"/>
      <c r="G500" s="267"/>
      <c r="H500" s="267"/>
      <c r="I500" s="267"/>
      <c r="J500" s="267"/>
      <c r="K500" s="268"/>
    </row>
    <row r="501" spans="2:11" ht="18.75" customHeight="1" x14ac:dyDescent="0.3">
      <c r="B501" s="140" t="s">
        <v>249</v>
      </c>
      <c r="C501" s="3" t="s">
        <v>47</v>
      </c>
      <c r="D501" s="3"/>
      <c r="E501" s="3"/>
      <c r="F501" s="144" t="s">
        <v>89</v>
      </c>
      <c r="G501" s="144" t="s">
        <v>89</v>
      </c>
      <c r="H501" s="144">
        <v>2</v>
      </c>
      <c r="I501" s="144">
        <v>4</v>
      </c>
      <c r="J501" s="144">
        <v>4</v>
      </c>
      <c r="K501" s="144">
        <v>4</v>
      </c>
    </row>
    <row r="502" spans="2:11" ht="18.75" customHeight="1" x14ac:dyDescent="0.3">
      <c r="B502" s="140" t="s">
        <v>250</v>
      </c>
      <c r="C502" s="3" t="s">
        <v>47</v>
      </c>
      <c r="D502" s="3"/>
      <c r="E502" s="3"/>
      <c r="F502" s="144" t="s">
        <v>89</v>
      </c>
      <c r="G502" s="144" t="s">
        <v>89</v>
      </c>
      <c r="H502" s="144">
        <v>2</v>
      </c>
      <c r="I502" s="144">
        <v>4</v>
      </c>
      <c r="J502" s="144">
        <v>4</v>
      </c>
      <c r="K502" s="144">
        <v>4</v>
      </c>
    </row>
    <row r="503" spans="2:11" ht="18.75" customHeight="1" x14ac:dyDescent="0.3">
      <c r="B503" s="140" t="s">
        <v>251</v>
      </c>
      <c r="C503" s="3" t="s">
        <v>248</v>
      </c>
      <c r="D503" s="3"/>
      <c r="E503" s="3"/>
      <c r="F503" s="144" t="s">
        <v>89</v>
      </c>
      <c r="G503" s="144" t="s">
        <v>89</v>
      </c>
      <c r="H503" s="144">
        <v>338926.27397260279</v>
      </c>
      <c r="I503" s="144">
        <v>1673719.986</v>
      </c>
      <c r="J503" s="144">
        <v>1740668.78544</v>
      </c>
      <c r="K503" s="144">
        <v>1810295.5368576001</v>
      </c>
    </row>
    <row r="504" spans="2:11" ht="18.75" customHeight="1" x14ac:dyDescent="0.3">
      <c r="B504" s="140" t="s">
        <v>252</v>
      </c>
      <c r="C504" s="3" t="s">
        <v>248</v>
      </c>
      <c r="D504" s="3"/>
      <c r="E504" s="3"/>
      <c r="F504" s="144" t="s">
        <v>89</v>
      </c>
      <c r="G504" s="144" t="s">
        <v>89</v>
      </c>
      <c r="H504" s="144">
        <v>20335.576438356165</v>
      </c>
      <c r="I504" s="144">
        <v>100423</v>
      </c>
      <c r="J504" s="144">
        <v>104440.1271264</v>
      </c>
      <c r="K504" s="144">
        <v>108617.73221145601</v>
      </c>
    </row>
    <row r="505" spans="2:11" ht="18.75" customHeight="1" x14ac:dyDescent="0.3">
      <c r="B505" s="266" t="s">
        <v>295</v>
      </c>
      <c r="C505" s="267"/>
      <c r="D505" s="267"/>
      <c r="E505" s="267"/>
      <c r="F505" s="267"/>
      <c r="G505" s="267"/>
      <c r="H505" s="267"/>
      <c r="I505" s="267"/>
      <c r="J505" s="267"/>
      <c r="K505" s="268"/>
    </row>
    <row r="506" spans="2:11" ht="18.75" customHeight="1" x14ac:dyDescent="0.3">
      <c r="B506" s="140" t="s">
        <v>249</v>
      </c>
      <c r="C506" s="3" t="s">
        <v>47</v>
      </c>
      <c r="D506" s="3"/>
      <c r="E506" s="3"/>
      <c r="F506" s="144" t="s">
        <v>89</v>
      </c>
      <c r="G506" s="144" t="s">
        <v>89</v>
      </c>
      <c r="H506" s="144">
        <v>0</v>
      </c>
      <c r="I506" s="144">
        <v>1</v>
      </c>
      <c r="J506" s="144">
        <v>1</v>
      </c>
      <c r="K506" s="144">
        <v>1</v>
      </c>
    </row>
    <row r="507" spans="2:11" ht="18.75" customHeight="1" x14ac:dyDescent="0.3">
      <c r="B507" s="140" t="s">
        <v>250</v>
      </c>
      <c r="C507" s="3" t="s">
        <v>47</v>
      </c>
      <c r="D507" s="3"/>
      <c r="E507" s="3"/>
      <c r="F507" s="144" t="s">
        <v>89</v>
      </c>
      <c r="G507" s="144" t="s">
        <v>89</v>
      </c>
      <c r="H507" s="144">
        <v>0</v>
      </c>
      <c r="I507" s="144">
        <v>1</v>
      </c>
      <c r="J507" s="144">
        <v>1</v>
      </c>
      <c r="K507" s="144">
        <v>1</v>
      </c>
    </row>
    <row r="508" spans="2:11" ht="18.75" customHeight="1" x14ac:dyDescent="0.3">
      <c r="B508" s="140" t="s">
        <v>251</v>
      </c>
      <c r="C508" s="3" t="s">
        <v>248</v>
      </c>
      <c r="D508" s="3"/>
      <c r="E508" s="3"/>
      <c r="F508" s="144" t="s">
        <v>89</v>
      </c>
      <c r="G508" s="144" t="s">
        <v>89</v>
      </c>
      <c r="H508" s="144">
        <v>0</v>
      </c>
      <c r="I508" s="144">
        <v>341803.02</v>
      </c>
      <c r="J508" s="144">
        <v>355475.14080000005</v>
      </c>
      <c r="K508" s="144">
        <v>369694.14643200004</v>
      </c>
    </row>
    <row r="509" spans="2:11" ht="18.75" customHeight="1" x14ac:dyDescent="0.3">
      <c r="B509" s="140" t="s">
        <v>252</v>
      </c>
      <c r="C509" s="3" t="s">
        <v>248</v>
      </c>
      <c r="D509" s="3"/>
      <c r="E509" s="3"/>
      <c r="F509" s="144" t="s">
        <v>89</v>
      </c>
      <c r="G509" s="144" t="s">
        <v>89</v>
      </c>
      <c r="H509" s="144">
        <v>0</v>
      </c>
      <c r="I509" s="144">
        <v>20508.181199999999</v>
      </c>
      <c r="J509" s="144">
        <v>21328.508448000004</v>
      </c>
      <c r="K509" s="144">
        <v>22181.648785920002</v>
      </c>
    </row>
    <row r="510" spans="2:11" ht="45" customHeight="1" x14ac:dyDescent="0.3">
      <c r="B510" s="266" t="s">
        <v>296</v>
      </c>
      <c r="C510" s="267"/>
      <c r="D510" s="267"/>
      <c r="E510" s="267"/>
      <c r="F510" s="267"/>
      <c r="G510" s="267"/>
      <c r="H510" s="267"/>
      <c r="I510" s="267"/>
      <c r="J510" s="267"/>
      <c r="K510" s="268"/>
    </row>
    <row r="511" spans="2:11" ht="18.75" customHeight="1" x14ac:dyDescent="0.3">
      <c r="B511" s="140" t="s">
        <v>249</v>
      </c>
      <c r="C511" s="3" t="s">
        <v>47</v>
      </c>
      <c r="D511" s="3"/>
      <c r="E511" s="3"/>
      <c r="F511" s="144" t="s">
        <v>89</v>
      </c>
      <c r="G511" s="144" t="s">
        <v>89</v>
      </c>
      <c r="H511" s="144">
        <v>0</v>
      </c>
      <c r="I511" s="144">
        <v>1</v>
      </c>
      <c r="J511" s="144">
        <v>1</v>
      </c>
      <c r="K511" s="144">
        <v>1</v>
      </c>
    </row>
    <row r="512" spans="2:11" ht="18.75" customHeight="1" x14ac:dyDescent="0.3">
      <c r="B512" s="140" t="s">
        <v>250</v>
      </c>
      <c r="C512" s="3" t="s">
        <v>47</v>
      </c>
      <c r="D512" s="3"/>
      <c r="E512" s="3"/>
      <c r="F512" s="144" t="s">
        <v>89</v>
      </c>
      <c r="G512" s="144" t="s">
        <v>89</v>
      </c>
      <c r="H512" s="144">
        <v>0</v>
      </c>
      <c r="I512" s="144">
        <v>1</v>
      </c>
      <c r="J512" s="144">
        <v>1</v>
      </c>
      <c r="K512" s="144">
        <v>1</v>
      </c>
    </row>
    <row r="513" spans="2:11" ht="18.75" customHeight="1" x14ac:dyDescent="0.3">
      <c r="B513" s="140" t="s">
        <v>251</v>
      </c>
      <c r="C513" s="3" t="s">
        <v>248</v>
      </c>
      <c r="D513" s="3"/>
      <c r="E513" s="3"/>
      <c r="F513" s="144" t="s">
        <v>89</v>
      </c>
      <c r="G513" s="144" t="s">
        <v>89</v>
      </c>
      <c r="H513" s="144">
        <v>0</v>
      </c>
      <c r="I513" s="144">
        <v>169920.6</v>
      </c>
      <c r="J513" s="144">
        <v>176717.424</v>
      </c>
      <c r="K513" s="144">
        <v>183786.12096</v>
      </c>
    </row>
    <row r="514" spans="2:11" ht="18.75" customHeight="1" x14ac:dyDescent="0.3">
      <c r="B514" s="140" t="s">
        <v>252</v>
      </c>
      <c r="C514" s="3" t="s">
        <v>248</v>
      </c>
      <c r="D514" s="3"/>
      <c r="E514" s="3"/>
      <c r="F514" s="144" t="s">
        <v>89</v>
      </c>
      <c r="G514" s="144" t="s">
        <v>89</v>
      </c>
      <c r="H514" s="144">
        <v>0</v>
      </c>
      <c r="I514" s="144">
        <v>10195</v>
      </c>
      <c r="J514" s="144">
        <v>10603.04544</v>
      </c>
      <c r="K514" s="144">
        <v>11027.1672576</v>
      </c>
    </row>
    <row r="515" spans="2:11" ht="41.25" customHeight="1" x14ac:dyDescent="0.3">
      <c r="B515" s="266" t="s">
        <v>297</v>
      </c>
      <c r="C515" s="267"/>
      <c r="D515" s="267"/>
      <c r="E515" s="267"/>
      <c r="F515" s="267"/>
      <c r="G515" s="267"/>
      <c r="H515" s="267"/>
      <c r="I515" s="267"/>
      <c r="J515" s="267"/>
      <c r="K515" s="268"/>
    </row>
    <row r="516" spans="2:11" ht="18.75" customHeight="1" x14ac:dyDescent="0.3">
      <c r="B516" s="140" t="s">
        <v>249</v>
      </c>
      <c r="C516" s="3" t="s">
        <v>47</v>
      </c>
      <c r="D516" s="3"/>
      <c r="E516" s="3"/>
      <c r="F516" s="144" t="s">
        <v>89</v>
      </c>
      <c r="G516" s="144" t="s">
        <v>89</v>
      </c>
      <c r="H516" s="144">
        <v>0</v>
      </c>
      <c r="I516" s="144">
        <v>7</v>
      </c>
      <c r="J516" s="144">
        <v>7</v>
      </c>
      <c r="K516" s="144">
        <v>7</v>
      </c>
    </row>
    <row r="517" spans="2:11" ht="18.75" customHeight="1" x14ac:dyDescent="0.3">
      <c r="B517" s="140" t="s">
        <v>250</v>
      </c>
      <c r="C517" s="3" t="s">
        <v>47</v>
      </c>
      <c r="D517" s="3"/>
      <c r="E517" s="3"/>
      <c r="F517" s="144" t="s">
        <v>89</v>
      </c>
      <c r="G517" s="144" t="s">
        <v>89</v>
      </c>
      <c r="H517" s="144">
        <v>0</v>
      </c>
      <c r="I517" s="144">
        <v>7</v>
      </c>
      <c r="J517" s="144">
        <v>7</v>
      </c>
      <c r="K517" s="144">
        <v>7</v>
      </c>
    </row>
    <row r="518" spans="2:11" ht="18.75" customHeight="1" x14ac:dyDescent="0.3">
      <c r="B518" s="140" t="s">
        <v>251</v>
      </c>
      <c r="C518" s="3" t="s">
        <v>248</v>
      </c>
      <c r="D518" s="3"/>
      <c r="E518" s="3"/>
      <c r="F518" s="144" t="s">
        <v>89</v>
      </c>
      <c r="G518" s="144" t="s">
        <v>89</v>
      </c>
      <c r="H518" s="144">
        <v>0</v>
      </c>
      <c r="I518" s="144">
        <v>1074330</v>
      </c>
      <c r="J518" s="144">
        <v>1117303.2</v>
      </c>
      <c r="K518" s="144">
        <v>1161995.328</v>
      </c>
    </row>
    <row r="519" spans="2:11" ht="18.75" customHeight="1" x14ac:dyDescent="0.3">
      <c r="B519" s="140" t="s">
        <v>252</v>
      </c>
      <c r="C519" s="3" t="s">
        <v>248</v>
      </c>
      <c r="D519" s="3"/>
      <c r="E519" s="3"/>
      <c r="F519" s="144" t="s">
        <v>89</v>
      </c>
      <c r="G519" s="144" t="s">
        <v>89</v>
      </c>
      <c r="H519" s="144">
        <v>0</v>
      </c>
      <c r="I519" s="144">
        <v>64460</v>
      </c>
      <c r="J519" s="144">
        <v>67038.191999999995</v>
      </c>
      <c r="K519" s="144">
        <v>69719.719679999995</v>
      </c>
    </row>
    <row r="520" spans="2:11" ht="18.75" customHeight="1" x14ac:dyDescent="0.3">
      <c r="B520" s="266" t="s">
        <v>298</v>
      </c>
      <c r="C520" s="267"/>
      <c r="D520" s="267"/>
      <c r="E520" s="267"/>
      <c r="F520" s="267"/>
      <c r="G520" s="267"/>
      <c r="H520" s="267"/>
      <c r="I520" s="267"/>
      <c r="J520" s="267"/>
      <c r="K520" s="268"/>
    </row>
    <row r="521" spans="2:11" ht="18.75" customHeight="1" x14ac:dyDescent="0.3">
      <c r="B521" s="140" t="s">
        <v>249</v>
      </c>
      <c r="C521" s="3" t="s">
        <v>47</v>
      </c>
      <c r="D521" s="3"/>
      <c r="E521" s="3"/>
      <c r="F521" s="144" t="s">
        <v>89</v>
      </c>
      <c r="G521" s="144" t="s">
        <v>89</v>
      </c>
      <c r="H521" s="144">
        <v>0</v>
      </c>
      <c r="I521" s="144">
        <v>1</v>
      </c>
      <c r="J521" s="144">
        <v>1</v>
      </c>
      <c r="K521" s="144">
        <v>1</v>
      </c>
    </row>
    <row r="522" spans="2:11" ht="18.75" customHeight="1" x14ac:dyDescent="0.3">
      <c r="B522" s="140" t="s">
        <v>250</v>
      </c>
      <c r="C522" s="3" t="s">
        <v>47</v>
      </c>
      <c r="D522" s="3"/>
      <c r="E522" s="3"/>
      <c r="F522" s="144" t="s">
        <v>89</v>
      </c>
      <c r="G522" s="144" t="s">
        <v>89</v>
      </c>
      <c r="H522" s="144">
        <v>0</v>
      </c>
      <c r="I522" s="144">
        <v>1</v>
      </c>
      <c r="J522" s="144">
        <v>1</v>
      </c>
      <c r="K522" s="144">
        <v>1</v>
      </c>
    </row>
    <row r="523" spans="2:11" ht="18.75" customHeight="1" x14ac:dyDescent="0.3">
      <c r="B523" s="140" t="s">
        <v>251</v>
      </c>
      <c r="C523" s="3" t="s">
        <v>248</v>
      </c>
      <c r="D523" s="3"/>
      <c r="E523" s="3"/>
      <c r="F523" s="144" t="s">
        <v>89</v>
      </c>
      <c r="G523" s="144" t="s">
        <v>89</v>
      </c>
      <c r="H523" s="144">
        <v>0</v>
      </c>
      <c r="I523" s="144">
        <v>169920.6</v>
      </c>
      <c r="J523" s="144">
        <v>176717.424</v>
      </c>
      <c r="K523" s="144">
        <v>183786.12096</v>
      </c>
    </row>
    <row r="524" spans="2:11" ht="18.75" customHeight="1" x14ac:dyDescent="0.3">
      <c r="B524" s="140" t="s">
        <v>252</v>
      </c>
      <c r="C524" s="3" t="s">
        <v>248</v>
      </c>
      <c r="D524" s="3"/>
      <c r="E524" s="3"/>
      <c r="F524" s="144" t="s">
        <v>89</v>
      </c>
      <c r="G524" s="144" t="s">
        <v>89</v>
      </c>
      <c r="H524" s="144">
        <v>0</v>
      </c>
      <c r="I524" s="144">
        <v>10195</v>
      </c>
      <c r="J524" s="144">
        <v>10603.04544</v>
      </c>
      <c r="K524" s="144">
        <v>11027.1672576</v>
      </c>
    </row>
    <row r="525" spans="2:11" ht="38.25" customHeight="1" x14ac:dyDescent="0.3">
      <c r="B525" s="266" t="s">
        <v>299</v>
      </c>
      <c r="C525" s="267"/>
      <c r="D525" s="267"/>
      <c r="E525" s="267"/>
      <c r="F525" s="267"/>
      <c r="G525" s="267"/>
      <c r="H525" s="267"/>
      <c r="I525" s="267"/>
      <c r="J525" s="267"/>
      <c r="K525" s="268"/>
    </row>
    <row r="526" spans="2:11" ht="18.75" customHeight="1" x14ac:dyDescent="0.3">
      <c r="B526" s="140" t="s">
        <v>249</v>
      </c>
      <c r="C526" s="3" t="s">
        <v>47</v>
      </c>
      <c r="D526" s="3"/>
      <c r="E526" s="3"/>
      <c r="F526" s="144" t="s">
        <v>89</v>
      </c>
      <c r="G526" s="144" t="s">
        <v>89</v>
      </c>
      <c r="H526" s="144">
        <v>0</v>
      </c>
      <c r="I526" s="144">
        <v>2</v>
      </c>
      <c r="J526" s="144">
        <v>2</v>
      </c>
      <c r="K526" s="144">
        <v>2</v>
      </c>
    </row>
    <row r="527" spans="2:11" ht="18.75" customHeight="1" x14ac:dyDescent="0.3">
      <c r="B527" s="140" t="s">
        <v>250</v>
      </c>
      <c r="C527" s="3" t="s">
        <v>47</v>
      </c>
      <c r="D527" s="3"/>
      <c r="E527" s="3"/>
      <c r="F527" s="144" t="s">
        <v>89</v>
      </c>
      <c r="G527" s="144" t="s">
        <v>89</v>
      </c>
      <c r="H527" s="144">
        <v>0</v>
      </c>
      <c r="I527" s="144">
        <v>2</v>
      </c>
      <c r="J527" s="144">
        <v>2</v>
      </c>
      <c r="K527" s="144">
        <v>2</v>
      </c>
    </row>
    <row r="528" spans="2:11" ht="18.75" customHeight="1" x14ac:dyDescent="0.3">
      <c r="B528" s="140" t="s">
        <v>251</v>
      </c>
      <c r="C528" s="3" t="s">
        <v>248</v>
      </c>
      <c r="D528" s="3"/>
      <c r="E528" s="3"/>
      <c r="F528" s="144" t="s">
        <v>89</v>
      </c>
      <c r="G528" s="144" t="s">
        <v>89</v>
      </c>
      <c r="H528" s="144">
        <v>0</v>
      </c>
      <c r="I528" s="144">
        <v>339841.2</v>
      </c>
      <c r="J528" s="144">
        <v>353434.848</v>
      </c>
      <c r="K528" s="144">
        <v>367572.24192</v>
      </c>
    </row>
    <row r="529" spans="2:11" ht="18.75" customHeight="1" x14ac:dyDescent="0.3">
      <c r="B529" s="140" t="s">
        <v>252</v>
      </c>
      <c r="C529" s="3" t="s">
        <v>248</v>
      </c>
      <c r="D529" s="3"/>
      <c r="E529" s="3"/>
      <c r="F529" s="144" t="s">
        <v>89</v>
      </c>
      <c r="G529" s="144" t="s">
        <v>89</v>
      </c>
      <c r="H529" s="144">
        <v>0</v>
      </c>
      <c r="I529" s="144">
        <v>20390.472000000002</v>
      </c>
      <c r="J529" s="144">
        <v>21206.09088</v>
      </c>
      <c r="K529" s="144">
        <v>22054.3345152</v>
      </c>
    </row>
    <row r="530" spans="2:11" ht="18.75" customHeight="1" x14ac:dyDescent="0.3">
      <c r="B530" s="294" t="s">
        <v>257</v>
      </c>
      <c r="C530" s="295"/>
      <c r="D530" s="295"/>
      <c r="E530" s="295"/>
      <c r="F530" s="295"/>
      <c r="G530" s="295"/>
      <c r="H530" s="295"/>
      <c r="I530" s="295"/>
      <c r="J530" s="295"/>
      <c r="K530" s="296"/>
    </row>
    <row r="531" spans="2:11" ht="18.75" customHeight="1" x14ac:dyDescent="0.3">
      <c r="B531" s="140" t="s">
        <v>249</v>
      </c>
      <c r="C531" s="3" t="s">
        <v>47</v>
      </c>
      <c r="D531" s="3"/>
      <c r="E531" s="3"/>
      <c r="F531" s="144">
        <v>28</v>
      </c>
      <c r="G531" s="144">
        <v>28</v>
      </c>
      <c r="H531" s="144">
        <v>37</v>
      </c>
      <c r="I531" s="144">
        <v>34</v>
      </c>
      <c r="J531" s="144">
        <v>34</v>
      </c>
      <c r="K531" s="144">
        <v>34</v>
      </c>
    </row>
    <row r="532" spans="2:11" ht="18.75" customHeight="1" x14ac:dyDescent="0.3">
      <c r="B532" s="140" t="s">
        <v>250</v>
      </c>
      <c r="C532" s="3" t="s">
        <v>47</v>
      </c>
      <c r="D532" s="3"/>
      <c r="E532" s="3"/>
      <c r="F532" s="144">
        <v>29</v>
      </c>
      <c r="G532" s="144">
        <v>29</v>
      </c>
      <c r="H532" s="144">
        <v>39</v>
      </c>
      <c r="I532" s="144">
        <v>37</v>
      </c>
      <c r="J532" s="144">
        <v>37</v>
      </c>
      <c r="K532" s="144">
        <v>37</v>
      </c>
    </row>
    <row r="533" spans="2:11" ht="18.75" customHeight="1" x14ac:dyDescent="0.3">
      <c r="B533" s="140" t="s">
        <v>251</v>
      </c>
      <c r="C533" s="3" t="s">
        <v>248</v>
      </c>
      <c r="D533" s="3"/>
      <c r="E533" s="3"/>
      <c r="F533" s="144">
        <v>8172870.4762295093</v>
      </c>
      <c r="G533" s="144">
        <v>16345740.952459019</v>
      </c>
      <c r="H533" s="144">
        <v>26228159.43164384</v>
      </c>
      <c r="I533" s="144">
        <v>28081774.854000002</v>
      </c>
      <c r="J533" s="144">
        <v>29205045.848159999</v>
      </c>
      <c r="K533" s="144">
        <v>30373247.682086408</v>
      </c>
    </row>
    <row r="534" spans="2:11" ht="18.75" customHeight="1" x14ac:dyDescent="0.3">
      <c r="B534" s="140" t="s">
        <v>252</v>
      </c>
      <c r="C534" s="3" t="s">
        <v>248</v>
      </c>
      <c r="D534" s="3"/>
      <c r="E534" s="3"/>
      <c r="F534" s="144">
        <v>408886.44670491799</v>
      </c>
      <c r="G534" s="144">
        <v>817772.89340983599</v>
      </c>
      <c r="H534" s="144">
        <v>1573689.0886986302</v>
      </c>
      <c r="I534" s="144">
        <v>1684905.7840799999</v>
      </c>
      <c r="J534" s="144">
        <v>1752302.7508896</v>
      </c>
      <c r="K534" s="144">
        <v>1822394.8609251841</v>
      </c>
    </row>
    <row r="535" spans="2:11" ht="36" customHeight="1" x14ac:dyDescent="0.3">
      <c r="B535" s="140"/>
      <c r="C535" s="3"/>
      <c r="D535" s="3"/>
      <c r="E535" s="3"/>
      <c r="F535" s="16" t="s">
        <v>253</v>
      </c>
      <c r="G535" s="16" t="s">
        <v>341</v>
      </c>
      <c r="H535" s="16" t="s">
        <v>273</v>
      </c>
      <c r="I535" s="16" t="s">
        <v>17</v>
      </c>
      <c r="J535" s="16" t="s">
        <v>21</v>
      </c>
      <c r="K535" s="16" t="s">
        <v>274</v>
      </c>
    </row>
    <row r="536" spans="2:11" ht="48" customHeight="1" x14ac:dyDescent="0.35">
      <c r="B536" s="154" t="s">
        <v>258</v>
      </c>
      <c r="C536" s="154"/>
      <c r="D536" s="154"/>
      <c r="E536" s="154"/>
      <c r="F536" s="154"/>
      <c r="G536" s="154"/>
      <c r="H536" s="154"/>
      <c r="I536" s="154"/>
      <c r="J536" s="154"/>
      <c r="K536" s="154"/>
    </row>
    <row r="537" spans="2:11" ht="18.75" customHeight="1" x14ac:dyDescent="0.3">
      <c r="B537" s="140" t="s">
        <v>259</v>
      </c>
      <c r="C537" s="3" t="s">
        <v>214</v>
      </c>
      <c r="D537" s="3"/>
      <c r="E537" s="3"/>
      <c r="F537" s="144">
        <v>0</v>
      </c>
      <c r="G537" s="144">
        <v>0</v>
      </c>
      <c r="H537" s="144">
        <v>0</v>
      </c>
      <c r="I537" s="144">
        <v>0</v>
      </c>
      <c r="J537" s="144">
        <v>0</v>
      </c>
      <c r="K537" s="144">
        <v>0</v>
      </c>
    </row>
    <row r="538" spans="2:11" ht="18.75" customHeight="1" x14ac:dyDescent="0.3">
      <c r="B538" s="140" t="s">
        <v>260</v>
      </c>
      <c r="C538" s="3" t="s">
        <v>214</v>
      </c>
      <c r="D538" s="3"/>
      <c r="E538" s="3"/>
      <c r="F538" s="150">
        <v>627.9</v>
      </c>
      <c r="G538" s="150">
        <v>281.5</v>
      </c>
      <c r="H538" s="150">
        <v>304.59908571428571</v>
      </c>
      <c r="I538" s="150">
        <v>316.17385097142858</v>
      </c>
      <c r="J538" s="150">
        <v>328.82080501028571</v>
      </c>
      <c r="K538" s="150">
        <v>341.97363721069718</v>
      </c>
    </row>
    <row r="539" spans="2:11" ht="43.5" customHeight="1" x14ac:dyDescent="0.35">
      <c r="B539" s="154" t="s">
        <v>265</v>
      </c>
      <c r="C539" s="154"/>
      <c r="D539" s="154"/>
      <c r="E539" s="154"/>
      <c r="F539" s="154"/>
      <c r="G539" s="154"/>
      <c r="H539" s="154"/>
      <c r="I539" s="154"/>
      <c r="J539" s="154"/>
      <c r="K539" s="154"/>
    </row>
    <row r="540" spans="2:11" ht="18.75" customHeight="1" x14ac:dyDescent="0.3">
      <c r="B540" s="140" t="s">
        <v>266</v>
      </c>
      <c r="C540" s="3" t="s">
        <v>47</v>
      </c>
      <c r="D540" s="3"/>
      <c r="E540" s="3"/>
      <c r="F540" s="144">
        <v>0</v>
      </c>
      <c r="G540" s="144">
        <v>0</v>
      </c>
      <c r="H540" s="144">
        <v>0</v>
      </c>
      <c r="I540" s="144">
        <v>0</v>
      </c>
      <c r="J540" s="144">
        <v>0</v>
      </c>
      <c r="K540" s="144">
        <v>0</v>
      </c>
    </row>
    <row r="541" spans="2:11" ht="18.75" customHeight="1" x14ac:dyDescent="0.3">
      <c r="B541" s="140" t="s">
        <v>267</v>
      </c>
      <c r="C541" s="3" t="s">
        <v>47</v>
      </c>
      <c r="D541" s="3"/>
      <c r="E541" s="3"/>
      <c r="F541" s="144">
        <v>35</v>
      </c>
      <c r="G541" s="144">
        <v>35</v>
      </c>
      <c r="H541" s="144">
        <v>36</v>
      </c>
      <c r="I541" s="144">
        <v>36</v>
      </c>
      <c r="J541" s="144">
        <v>36</v>
      </c>
      <c r="K541" s="144">
        <v>36</v>
      </c>
    </row>
    <row r="542" spans="2:11" ht="89.25" customHeight="1" x14ac:dyDescent="0.35">
      <c r="B542" s="154" t="s">
        <v>261</v>
      </c>
      <c r="C542" s="154"/>
      <c r="D542" s="154"/>
      <c r="E542" s="154"/>
      <c r="F542" s="154"/>
      <c r="G542" s="154"/>
      <c r="H542" s="154"/>
      <c r="I542" s="154"/>
      <c r="J542" s="154"/>
      <c r="K542" s="154"/>
    </row>
    <row r="543" spans="2:11" ht="18.75" customHeight="1" x14ac:dyDescent="0.3">
      <c r="B543" s="140" t="s">
        <v>262</v>
      </c>
      <c r="C543" s="3" t="s">
        <v>264</v>
      </c>
      <c r="D543" s="3"/>
      <c r="E543" s="3"/>
      <c r="F543" s="144">
        <v>0</v>
      </c>
      <c r="G543" s="144">
        <v>0</v>
      </c>
      <c r="H543" s="145">
        <v>0</v>
      </c>
      <c r="I543" s="144">
        <v>0</v>
      </c>
      <c r="J543" s="144">
        <v>0</v>
      </c>
      <c r="K543" s="144">
        <v>0</v>
      </c>
    </row>
    <row r="544" spans="2:11" ht="33.75" customHeight="1" x14ac:dyDescent="0.3">
      <c r="B544" s="140" t="s">
        <v>263</v>
      </c>
      <c r="C544" s="3" t="s">
        <v>264</v>
      </c>
      <c r="D544" s="3"/>
      <c r="E544" s="3"/>
      <c r="F544" s="151">
        <v>0.25600000000000001</v>
      </c>
      <c r="G544" s="151">
        <v>0.22800000000000001</v>
      </c>
      <c r="H544" s="152">
        <v>0.22900000000000001</v>
      </c>
      <c r="I544" s="151">
        <v>0.22900000000000001</v>
      </c>
      <c r="J544" s="151">
        <v>0.22900000000000001</v>
      </c>
      <c r="K544" s="151">
        <v>0.22900000000000001</v>
      </c>
    </row>
    <row r="545" spans="2:10" ht="18" customHeight="1" x14ac:dyDescent="0.3">
      <c r="B545" s="10"/>
      <c r="C545" s="11"/>
      <c r="D545" s="11"/>
      <c r="E545" s="11"/>
      <c r="F545" s="9"/>
      <c r="G545" s="9"/>
      <c r="H545" s="9"/>
      <c r="I545" s="9"/>
      <c r="J545" s="9"/>
    </row>
    <row r="546" spans="2:10" ht="18" customHeight="1" x14ac:dyDescent="0.3">
      <c r="B546" s="10"/>
      <c r="C546" s="11"/>
      <c r="D546" s="11"/>
      <c r="E546" s="11"/>
      <c r="F546" s="9"/>
      <c r="G546" s="9"/>
      <c r="H546" s="9"/>
      <c r="I546" s="9"/>
      <c r="J546" s="9"/>
    </row>
    <row r="547" spans="2:10" ht="18" customHeight="1" x14ac:dyDescent="0.3">
      <c r="B547" s="10"/>
      <c r="C547" s="11"/>
      <c r="D547" s="11"/>
      <c r="E547" s="11"/>
      <c r="F547" s="9"/>
      <c r="G547" s="9"/>
      <c r="H547" s="9"/>
      <c r="I547" s="9"/>
      <c r="J547" s="9"/>
    </row>
    <row r="548" spans="2:10" ht="18" customHeight="1" x14ac:dyDescent="0.3">
      <c r="B548" s="10"/>
      <c r="C548" s="11"/>
      <c r="D548" s="11"/>
      <c r="E548" s="11"/>
      <c r="F548" s="9"/>
      <c r="G548" s="9"/>
      <c r="H548" s="9"/>
      <c r="I548" s="9"/>
      <c r="J548" s="9"/>
    </row>
    <row r="549" spans="2:10" s="8" customFormat="1" x14ac:dyDescent="0.3">
      <c r="B549" s="6"/>
      <c r="C549" s="7"/>
      <c r="D549" s="7"/>
      <c r="E549" s="7"/>
      <c r="F549" s="7"/>
      <c r="H549" s="7"/>
      <c r="I549" s="7"/>
    </row>
    <row r="550" spans="2:10" s="8" customFormat="1" x14ac:dyDescent="0.3">
      <c r="B550" s="6" t="s">
        <v>22</v>
      </c>
      <c r="C550" s="292"/>
      <c r="D550" s="292"/>
      <c r="E550" s="292"/>
      <c r="F550" s="292"/>
      <c r="H550" s="293" t="s">
        <v>23</v>
      </c>
      <c r="I550" s="293"/>
    </row>
    <row r="551" spans="2:10" s="8" customFormat="1" x14ac:dyDescent="0.3">
      <c r="B551" s="6"/>
      <c r="C551" s="291" t="s">
        <v>4</v>
      </c>
      <c r="D551" s="291"/>
      <c r="E551" s="291"/>
      <c r="F551" s="291"/>
      <c r="G551" s="6"/>
      <c r="H551" s="291" t="s">
        <v>5</v>
      </c>
      <c r="I551" s="291"/>
    </row>
    <row r="552" spans="2:10" s="8" customFormat="1" x14ac:dyDescent="0.3">
      <c r="B552" s="6"/>
      <c r="C552" s="6"/>
      <c r="D552" s="6"/>
      <c r="E552" s="6"/>
      <c r="F552" s="6"/>
      <c r="G552" s="6"/>
      <c r="H552" s="6"/>
      <c r="I552" s="6"/>
    </row>
    <row r="553" spans="2:10" s="8" customFormat="1" x14ac:dyDescent="0.3">
      <c r="B553" s="6"/>
      <c r="C553" s="6"/>
      <c r="D553" s="6"/>
      <c r="E553" s="6"/>
      <c r="F553" s="6"/>
      <c r="G553" s="6"/>
      <c r="H553" s="6"/>
      <c r="I553" s="6"/>
    </row>
    <row r="554" spans="2:10" s="8" customFormat="1" x14ac:dyDescent="0.3">
      <c r="B554" s="6"/>
    </row>
    <row r="555" spans="2:10" s="8" customFormat="1" x14ac:dyDescent="0.3">
      <c r="B555" s="6"/>
      <c r="C555" s="27"/>
      <c r="D555" s="27"/>
      <c r="E555" s="27"/>
    </row>
    <row r="556" spans="2:10" s="8" customFormat="1" x14ac:dyDescent="0.3">
      <c r="B556" s="6"/>
    </row>
    <row r="557" spans="2:10" s="8" customFormat="1" x14ac:dyDescent="0.3">
      <c r="B557" s="6"/>
    </row>
    <row r="558" spans="2:10" s="8" customFormat="1" x14ac:dyDescent="0.3">
      <c r="B558" s="6"/>
    </row>
  </sheetData>
  <mergeCells count="42">
    <mergeCell ref="C551:F551"/>
    <mergeCell ref="H551:I551"/>
    <mergeCell ref="B475:K475"/>
    <mergeCell ref="B480:K480"/>
    <mergeCell ref="B485:K485"/>
    <mergeCell ref="C550:F550"/>
    <mergeCell ref="H550:I550"/>
    <mergeCell ref="B515:K515"/>
    <mergeCell ref="B500:K500"/>
    <mergeCell ref="B520:K520"/>
    <mergeCell ref="B525:K525"/>
    <mergeCell ref="B530:K530"/>
    <mergeCell ref="B490:K490"/>
    <mergeCell ref="B510:K510"/>
    <mergeCell ref="B495:K495"/>
    <mergeCell ref="B505:K505"/>
    <mergeCell ref="J1:K1"/>
    <mergeCell ref="J2:K2"/>
    <mergeCell ref="J3:K3"/>
    <mergeCell ref="J4:K4"/>
    <mergeCell ref="B450:K450"/>
    <mergeCell ref="B445:K445"/>
    <mergeCell ref="B30:E30"/>
    <mergeCell ref="B153:E153"/>
    <mergeCell ref="B199:E199"/>
    <mergeCell ref="B214:E214"/>
    <mergeCell ref="B121:E121"/>
    <mergeCell ref="B113:E113"/>
    <mergeCell ref="B105:E105"/>
    <mergeCell ref="B470:K470"/>
    <mergeCell ref="B6:K6"/>
    <mergeCell ref="B145:E145"/>
    <mergeCell ref="B70:E70"/>
    <mergeCell ref="B97:E97"/>
    <mergeCell ref="B129:E129"/>
    <mergeCell ref="B137:E137"/>
    <mergeCell ref="B7:K7"/>
    <mergeCell ref="B460:K460"/>
    <mergeCell ref="B465:K465"/>
    <mergeCell ref="B455:K455"/>
    <mergeCell ref="B311:E311"/>
    <mergeCell ref="B415:B416"/>
  </mergeCells>
  <pageMargins left="0.70866141732283472" right="0.11811023622047245" top="0.35433070866141736" bottom="0.35433070866141736" header="0.31496062992125984" footer="0.31496062992125984"/>
  <pageSetup paperSize="9" scale="52" fitToHeight="0" orientation="landscape" r:id="rId1"/>
  <rowBreaks count="1" manualBreakCount="1">
    <brk id="495" max="10" man="1"/>
  </rowBreaks>
  <colBreaks count="1" manualBreakCount="1">
    <brk id="11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2021-11-17T14:06:25Z</dcterms:modified>
</cp:coreProperties>
</file>