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65" windowWidth="15120" windowHeight="7950"/>
  </bookViews>
  <sheets>
    <sheet name="Лист2" sheetId="2" r:id="rId1"/>
  </sheets>
  <definedNames>
    <definedName name="_xlnm.Print_Area" localSheetId="0">Лист2!$A$1:$K$507</definedName>
  </definedNames>
  <calcPr calcId="145621"/>
</workbook>
</file>

<file path=xl/calcChain.xml><?xml version="1.0" encoding="utf-8"?>
<calcChain xmlns="http://schemas.openxmlformats.org/spreadsheetml/2006/main">
  <c r="K210" i="2" l="1"/>
  <c r="J210" i="2"/>
  <c r="I210" i="2"/>
  <c r="H210" i="2"/>
  <c r="K207" i="2"/>
  <c r="J207" i="2"/>
  <c r="I207" i="2"/>
  <c r="H207" i="2"/>
  <c r="H205" i="2" s="1"/>
  <c r="I205" i="2" s="1"/>
  <c r="J205" i="2" s="1"/>
  <c r="K205" i="2" s="1"/>
  <c r="K198" i="2"/>
  <c r="K194" i="2"/>
  <c r="K190" i="2"/>
  <c r="J198" i="2"/>
  <c r="J194" i="2" s="1"/>
  <c r="J190" i="2" s="1"/>
  <c r="I198" i="2"/>
  <c r="I194" i="2"/>
  <c r="I190" i="2" s="1"/>
  <c r="H198" i="2"/>
  <c r="H194" i="2" s="1"/>
  <c r="H190" i="2" s="1"/>
  <c r="G198" i="2"/>
  <c r="G194" i="2" s="1"/>
  <c r="G190" i="2" s="1"/>
  <c r="F198" i="2"/>
  <c r="F194" i="2" s="1"/>
  <c r="F190" i="2" s="1"/>
  <c r="K162" i="2"/>
  <c r="J162" i="2"/>
  <c r="I162" i="2"/>
  <c r="H162" i="2"/>
  <c r="G162" i="2"/>
  <c r="F162" i="2"/>
  <c r="K154" i="2"/>
  <c r="J154" i="2"/>
  <c r="I154" i="2"/>
  <c r="H154" i="2"/>
  <c r="G154" i="2"/>
  <c r="F154" i="2"/>
  <c r="K146" i="2"/>
  <c r="J146" i="2"/>
  <c r="I146" i="2"/>
  <c r="H146" i="2"/>
  <c r="G146" i="2"/>
  <c r="F146" i="2"/>
  <c r="K138" i="2"/>
  <c r="J138" i="2"/>
  <c r="I138" i="2"/>
  <c r="H138" i="2"/>
  <c r="G138" i="2"/>
  <c r="F138" i="2"/>
  <c r="K130" i="2"/>
  <c r="J130" i="2"/>
  <c r="I130" i="2"/>
  <c r="H130" i="2"/>
  <c r="G130" i="2"/>
  <c r="F130" i="2"/>
  <c r="K122" i="2"/>
  <c r="J122" i="2"/>
  <c r="I122" i="2"/>
  <c r="H122" i="2"/>
  <c r="G122" i="2"/>
  <c r="F122" i="2"/>
  <c r="K114" i="2"/>
  <c r="J114" i="2"/>
  <c r="I114" i="2"/>
  <c r="H114" i="2"/>
  <c r="G114" i="2"/>
  <c r="F114" i="2"/>
  <c r="K106" i="2"/>
  <c r="J106" i="2"/>
  <c r="I106" i="2"/>
  <c r="H106" i="2"/>
  <c r="G106" i="2"/>
  <c r="F106" i="2"/>
  <c r="K98" i="2"/>
  <c r="J98" i="2"/>
  <c r="I98" i="2"/>
  <c r="H98" i="2"/>
  <c r="G98" i="2"/>
  <c r="F98" i="2"/>
  <c r="K91" i="2"/>
  <c r="K85" i="2" s="1"/>
  <c r="J91" i="2"/>
  <c r="I91" i="2"/>
  <c r="I85" i="2" s="1"/>
  <c r="H91" i="2"/>
  <c r="G91" i="2"/>
  <c r="G85" i="2" s="1"/>
  <c r="F91" i="2"/>
  <c r="F85" i="2" s="1"/>
  <c r="E91" i="2"/>
  <c r="E85" i="2" s="1"/>
  <c r="K90" i="2"/>
  <c r="J90" i="2"/>
  <c r="I90" i="2"/>
  <c r="H90" i="2"/>
  <c r="G90" i="2"/>
  <c r="F90" i="2"/>
  <c r="E90" i="2"/>
  <c r="K89" i="2"/>
  <c r="J89" i="2"/>
  <c r="I89" i="2"/>
  <c r="H89" i="2"/>
  <c r="G89" i="2"/>
  <c r="F89" i="2"/>
  <c r="E89" i="2"/>
  <c r="K88" i="2"/>
  <c r="J88" i="2"/>
  <c r="I88" i="2"/>
  <c r="H88" i="2"/>
  <c r="G88" i="2"/>
  <c r="F88" i="2"/>
  <c r="E88" i="2"/>
  <c r="K87" i="2"/>
  <c r="J87" i="2"/>
  <c r="I87" i="2"/>
  <c r="H87" i="2"/>
  <c r="G87" i="2"/>
  <c r="F87" i="2"/>
  <c r="E87" i="2"/>
  <c r="K79" i="2"/>
  <c r="J79" i="2"/>
  <c r="I79" i="2"/>
  <c r="H79" i="2"/>
  <c r="G79" i="2"/>
  <c r="F79" i="2"/>
  <c r="E79" i="2"/>
  <c r="F77" i="2"/>
  <c r="E77" i="2"/>
  <c r="K76" i="2"/>
  <c r="K77" i="2" s="1"/>
  <c r="J76" i="2"/>
  <c r="I76" i="2"/>
  <c r="I67" i="2" s="1"/>
  <c r="H76" i="2"/>
  <c r="G76" i="2"/>
  <c r="G77" i="2" s="1"/>
  <c r="K75" i="2"/>
  <c r="J75" i="2"/>
  <c r="I75" i="2"/>
  <c r="H75" i="2"/>
  <c r="G75" i="2"/>
  <c r="F75" i="2"/>
  <c r="E75" i="2"/>
  <c r="K72" i="2"/>
  <c r="J72" i="2"/>
  <c r="I72" i="2"/>
  <c r="H72" i="2"/>
  <c r="G72" i="2"/>
  <c r="F72" i="2"/>
  <c r="E72" i="2"/>
  <c r="K54" i="2"/>
  <c r="J54" i="2"/>
  <c r="I54" i="2"/>
  <c r="H54" i="2"/>
  <c r="G54" i="2"/>
  <c r="F54" i="2"/>
  <c r="E54" i="2"/>
  <c r="D54" i="2"/>
  <c r="K50" i="2"/>
  <c r="K61" i="2" s="1"/>
  <c r="J50" i="2"/>
  <c r="J52" i="2" s="1"/>
  <c r="I50" i="2"/>
  <c r="H50" i="2"/>
  <c r="H61" i="2"/>
  <c r="G50" i="2"/>
  <c r="F50" i="2"/>
  <c r="F65" i="2"/>
  <c r="E50" i="2"/>
  <c r="E61" i="2" s="1"/>
  <c r="E62" i="2" s="1"/>
  <c r="D50" i="2"/>
  <c r="K47" i="2"/>
  <c r="K58" i="2"/>
  <c r="K62" i="2" s="1"/>
  <c r="J47" i="2"/>
  <c r="I47" i="2"/>
  <c r="I63" i="2"/>
  <c r="H47" i="2"/>
  <c r="H48" i="2" s="1"/>
  <c r="G47" i="2"/>
  <c r="F47" i="2"/>
  <c r="F52" i="2"/>
  <c r="F58" i="2"/>
  <c r="E47" i="2"/>
  <c r="E58" i="2"/>
  <c r="D47" i="2"/>
  <c r="D63" i="2" s="1"/>
  <c r="K36" i="2"/>
  <c r="K32" i="2" s="1"/>
  <c r="K30" i="2" s="1"/>
  <c r="J36" i="2"/>
  <c r="I36" i="2"/>
  <c r="H36" i="2"/>
  <c r="H32" i="2" s="1"/>
  <c r="H30" i="2" s="1"/>
  <c r="G36" i="2"/>
  <c r="F36" i="2"/>
  <c r="E36" i="2"/>
  <c r="E32" i="2"/>
  <c r="E30" i="2" s="1"/>
  <c r="D36" i="2"/>
  <c r="J32" i="2"/>
  <c r="J30" i="2" s="1"/>
  <c r="I32" i="2"/>
  <c r="I30" i="2"/>
  <c r="G32" i="2"/>
  <c r="G30" i="2" s="1"/>
  <c r="F32" i="2"/>
  <c r="F30" i="2"/>
  <c r="D32" i="2"/>
  <c r="D30" i="2" s="1"/>
  <c r="I11" i="2"/>
  <c r="J11" i="2" s="1"/>
  <c r="J18" i="2"/>
  <c r="H12" i="2"/>
  <c r="G14" i="2"/>
  <c r="K16" i="2"/>
  <c r="K18" i="2"/>
  <c r="K24" i="2"/>
  <c r="K27" i="2"/>
  <c r="F24" i="2"/>
  <c r="F27" i="2"/>
  <c r="J27" i="2"/>
  <c r="I27" i="2"/>
  <c r="H27" i="2"/>
  <c r="G27" i="2"/>
  <c r="J24" i="2"/>
  <c r="I24" i="2"/>
  <c r="H24" i="2"/>
  <c r="G24" i="2"/>
  <c r="I18" i="2"/>
  <c r="H18" i="2"/>
  <c r="G18" i="2"/>
  <c r="J16" i="2"/>
  <c r="I16" i="2"/>
  <c r="H16" i="2"/>
  <c r="G16" i="2"/>
  <c r="G12" i="2"/>
  <c r="D61" i="2"/>
  <c r="D65" i="2"/>
  <c r="J85" i="2"/>
  <c r="F61" i="2"/>
  <c r="F62" i="2" s="1"/>
  <c r="K52" i="2"/>
  <c r="J65" i="2"/>
  <c r="K66" i="2" s="1"/>
  <c r="F48" i="2"/>
  <c r="F63" i="2"/>
  <c r="F64" i="2" s="1"/>
  <c r="H65" i="2"/>
  <c r="G48" i="2"/>
  <c r="K51" i="2"/>
  <c r="K63" i="2"/>
  <c r="I12" i="2"/>
  <c r="H13" i="2"/>
  <c r="H14" i="2" s="1"/>
  <c r="K65" i="2"/>
  <c r="G58" i="2"/>
  <c r="G62" i="2" s="1"/>
  <c r="H77" i="2"/>
  <c r="I58" i="2"/>
  <c r="I62" i="2" s="1"/>
  <c r="F69" i="2"/>
  <c r="F70" i="2" s="1"/>
  <c r="F59" i="2"/>
  <c r="G51" i="2"/>
  <c r="G65" i="2"/>
  <c r="G69" i="2"/>
  <c r="G70" i="2" s="1"/>
  <c r="J58" i="2"/>
  <c r="J63" i="2"/>
  <c r="J48" i="2"/>
  <c r="K48" i="2"/>
  <c r="H85" i="2"/>
  <c r="H51" i="2"/>
  <c r="G61" i="2"/>
  <c r="K67" i="2"/>
  <c r="G52" i="2"/>
  <c r="G67" i="2" s="1"/>
  <c r="I61" i="2"/>
  <c r="I65" i="2"/>
  <c r="I66" i="2" s="1"/>
  <c r="I51" i="2"/>
  <c r="I52" i="2"/>
  <c r="J51" i="2"/>
  <c r="E69" i="2"/>
  <c r="H58" i="2"/>
  <c r="H69" i="2" s="1"/>
  <c r="H70" i="2" s="1"/>
  <c r="E63" i="2"/>
  <c r="E64" i="2" s="1"/>
  <c r="G63" i="2"/>
  <c r="G64" i="2" s="1"/>
  <c r="H59" i="2"/>
  <c r="J64" i="2"/>
  <c r="K64" i="2"/>
  <c r="I59" i="2"/>
  <c r="J59" i="2"/>
  <c r="H66" i="2"/>
  <c r="G66" i="2"/>
  <c r="J62" i="2" l="1"/>
  <c r="K11" i="2"/>
  <c r="J12" i="2"/>
  <c r="I13" i="2"/>
  <c r="I14" i="2" s="1"/>
  <c r="K53" i="2"/>
  <c r="J67" i="2"/>
  <c r="J68" i="2" s="1"/>
  <c r="J53" i="2"/>
  <c r="K59" i="2"/>
  <c r="J69" i="2"/>
  <c r="J70" i="2" s="1"/>
  <c r="H62" i="2"/>
  <c r="I48" i="2"/>
  <c r="D52" i="2"/>
  <c r="D67" i="2" s="1"/>
  <c r="J77" i="2"/>
  <c r="F67" i="2"/>
  <c r="G59" i="2"/>
  <c r="E52" i="2"/>
  <c r="K69" i="2"/>
  <c r="K70" i="2" s="1"/>
  <c r="E51" i="2"/>
  <c r="G53" i="2"/>
  <c r="H63" i="2"/>
  <c r="J66" i="2"/>
  <c r="D58" i="2"/>
  <c r="I77" i="2"/>
  <c r="I69" i="2"/>
  <c r="I70" i="2" s="1"/>
  <c r="F51" i="2"/>
  <c r="H52" i="2"/>
  <c r="E65" i="2"/>
  <c r="J61" i="2"/>
  <c r="E48" i="2"/>
  <c r="H53" i="2" l="1"/>
  <c r="I53" i="2"/>
  <c r="H67" i="2"/>
  <c r="D62" i="2"/>
  <c r="D69" i="2"/>
  <c r="E70" i="2" s="1"/>
  <c r="E59" i="2"/>
  <c r="H64" i="2"/>
  <c r="I64" i="2"/>
  <c r="E67" i="2"/>
  <c r="E68" i="2" s="1"/>
  <c r="E53" i="2"/>
  <c r="K12" i="2"/>
  <c r="L11" i="2"/>
  <c r="J13" i="2"/>
  <c r="J14" i="2" s="1"/>
  <c r="E66" i="2"/>
  <c r="F66" i="2"/>
  <c r="F53" i="2"/>
  <c r="K68" i="2"/>
  <c r="G68" i="2"/>
  <c r="F68" i="2" l="1"/>
  <c r="H68" i="2"/>
  <c r="I68" i="2"/>
  <c r="L12" i="2"/>
  <c r="K13" i="2"/>
  <c r="K14" i="2" s="1"/>
</calcChain>
</file>

<file path=xl/sharedStrings.xml><?xml version="1.0" encoding="utf-8"?>
<sst xmlns="http://schemas.openxmlformats.org/spreadsheetml/2006/main" count="912" uniqueCount="326">
  <si>
    <t>Численность населения на начало года</t>
  </si>
  <si>
    <t>Показатель</t>
  </si>
  <si>
    <t>Единица измерения</t>
  </si>
  <si>
    <t>Среднегодовая численность постоянного населения</t>
  </si>
  <si>
    <t>подпись</t>
  </si>
  <si>
    <t>Ф.И.О.</t>
  </si>
  <si>
    <t>в том числе:                                                 городское</t>
  </si>
  <si>
    <t>сельское</t>
  </si>
  <si>
    <t>% к предыдущему году</t>
  </si>
  <si>
    <t>темп роста</t>
  </si>
  <si>
    <t>человек</t>
  </si>
  <si>
    <t>Число родившихся</t>
  </si>
  <si>
    <t>Число умерших</t>
  </si>
  <si>
    <t>Миграционный прирост (+),  снижение (-)</t>
  </si>
  <si>
    <t>Естественный прирост (+), убыль (-)</t>
  </si>
  <si>
    <t>Число прибывших</t>
  </si>
  <si>
    <t>Число выбывших</t>
  </si>
  <si>
    <t>2020 год прогноз</t>
  </si>
  <si>
    <t>2021 год прогноз</t>
  </si>
  <si>
    <t>2018 год факт</t>
  </si>
  <si>
    <t>2019 год оценка</t>
  </si>
  <si>
    <t>2022 год прогноз</t>
  </si>
  <si>
    <t>трудоспособного</t>
  </si>
  <si>
    <t>старше трудоспособного</t>
  </si>
  <si>
    <t xml:space="preserve">Среднегодовая численность постоянного населения: </t>
  </si>
  <si>
    <t>2023 год прогноз</t>
  </si>
  <si>
    <t>Глава Фировского района</t>
  </si>
  <si>
    <t>Е. В. Самодурова</t>
  </si>
  <si>
    <t>2017 год факт</t>
  </si>
  <si>
    <t>2016 год факт</t>
  </si>
  <si>
    <t>Раздел 1. Трудовые ресурсы 
(строка 1=строки 3+13+14 )</t>
  </si>
  <si>
    <t>тыс. человек</t>
  </si>
  <si>
    <t>Раздел 2. Распределение трудовых ресурсов по видам занятости</t>
  </si>
  <si>
    <t>ЗАНЯТО в ЭКОНОМИКЕ - всего
(строка 3=строки 4+5+6+12)</t>
  </si>
  <si>
    <t xml:space="preserve">в том числе по формам собственности </t>
  </si>
  <si>
    <t>на предприятих государственной и муниципальной форм собственности (ФГУП, ГУП, МУП)</t>
  </si>
  <si>
    <t>в государственных и муниципальных учреждениях</t>
  </si>
  <si>
    <t>частная форма собственности - всего 
(строка 6=строки 7+8+9+10+11)</t>
  </si>
  <si>
    <t xml:space="preserve">           в том числе</t>
  </si>
  <si>
    <t>-   в крестьянских (фермерских) хозяйствах (включая наемных работников)</t>
  </si>
  <si>
    <t xml:space="preserve"> - ИП</t>
  </si>
  <si>
    <t xml:space="preserve"> - по найму у ИП</t>
  </si>
  <si>
    <t xml:space="preserve"> -  на крупных и средних предприятиях, организациях</t>
  </si>
  <si>
    <t xml:space="preserve"> - на малых и микро предприятиях, организациях</t>
  </si>
  <si>
    <t xml:space="preserve"> самозанятые граждане, не включаемые в среднесписочную численность работающих (в том числе работающие по договорам гражданско-правового характера, на семейном предприятии без оплаты, занятые в домашнем хозяйстве производством товаров и услуг для реализации)</t>
  </si>
  <si>
    <t xml:space="preserve">Учащиеся в трудоспособном возрасте, обучающиеся с отрывом от производства </t>
  </si>
  <si>
    <t xml:space="preserve">Лица в трудоспособном возрасте не занятые трудовой деятельностью и учебой  </t>
  </si>
  <si>
    <t>Раздел 3. Фонд заработной платы</t>
  </si>
  <si>
    <t>Среднесписочная численность работников для расчета среднемесячной заработной платы
(строка15=строки 4+5+7+10+11)</t>
  </si>
  <si>
    <t>% к прошлому году</t>
  </si>
  <si>
    <t>из них</t>
  </si>
  <si>
    <t>во внебюджетной сфере</t>
  </si>
  <si>
    <t xml:space="preserve">Введено (планируется к введению) новых рабочих мест   </t>
  </si>
  <si>
    <t>единиц</t>
  </si>
  <si>
    <t xml:space="preserve">          в том числе:</t>
  </si>
  <si>
    <t>в рамках инвестиционных проектов</t>
  </si>
  <si>
    <t xml:space="preserve"> в рамках основной деятельности (без учета инвестиционных проектов)</t>
  </si>
  <si>
    <t>Среднесписочная численность работников для расчета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
(строка 21=строки 15+8+9+12)</t>
  </si>
  <si>
    <t xml:space="preserve">   из них</t>
  </si>
  <si>
    <t>Среднемесячная заработная плата
(строка 24=стр28/стр15/12*1000)</t>
  </si>
  <si>
    <t>рублей</t>
  </si>
  <si>
    <t>Среднемесячная заработная плата занятых в государственных и муниципальных учреждениях
(строка 25=стр29/стр16/12*1000)</t>
  </si>
  <si>
    <t>Среднемесячная заработная плата занятых во внебюджетной сфере (строка 26=стр30/стр17/12*1000)</t>
  </si>
  <si>
    <t>Среднемесячный доход от трудовой деятельности
(строка 27=стр28/стр21/12*1000)</t>
  </si>
  <si>
    <t>млн рублей</t>
  </si>
  <si>
    <t>из него</t>
  </si>
  <si>
    <t>фонд заработной платы по государственным и муниципальным учреждениям</t>
  </si>
  <si>
    <t>фонд заработной платы во внебюджетной сфере</t>
  </si>
  <si>
    <t>форма trud-1</t>
  </si>
  <si>
    <t>Среднесписочная численность работников (сумма строк 2+3+4+5)</t>
  </si>
  <si>
    <t>в т.ч.:</t>
  </si>
  <si>
    <t>работников федеральных государственных учреждений</t>
  </si>
  <si>
    <t>работников государственных учреждений Тверской области</t>
  </si>
  <si>
    <t>работников муниципальных учреждений</t>
  </si>
  <si>
    <t>Среднемесячная заработная плата всех работников (строка 11/строка 1/12*1000)</t>
  </si>
  <si>
    <t>работников федеральных государственных учреждений
(строка 12/строка 2/12*1000)</t>
  </si>
  <si>
    <t>работников государственных учреждений Тверской области
(строка 13/строка 3/12*1000)</t>
  </si>
  <si>
    <t>работников муниципальных учреждений
(строка 14/строка 4/12*1000)</t>
  </si>
  <si>
    <t>во внебюджетной сфере
(строка 15/строка 5/12*1000)</t>
  </si>
  <si>
    <t>Фонд начисленной заработной платы - всего (сумма строк 12+13+14+15)</t>
  </si>
  <si>
    <t>приложение 2 к форме trud-1</t>
  </si>
  <si>
    <t>Всего по муниципальному району (городскому округу)</t>
  </si>
  <si>
    <t>в том числе в разрезе городских и сельских поселений:</t>
  </si>
  <si>
    <t>Фировское городское поселение</t>
  </si>
  <si>
    <t>Великооктябрьское  городское поселение</t>
  </si>
  <si>
    <t>Рождественское сельское поселение</t>
  </si>
  <si>
    <t>Великооктябрьское сельское поселение</t>
  </si>
  <si>
    <t>Фировское сельское поселение</t>
  </si>
  <si>
    <t>Фонд заработной платы всех работникв</t>
  </si>
  <si>
    <t>Начисленный фонд заработной платы работников занятых во внебюджетной сфере</t>
  </si>
  <si>
    <t>Начисленный фонд заработной платы работников государственных учреждений*</t>
  </si>
  <si>
    <t>Начисленный фонд заработной платы работников муниципальных учреждений</t>
  </si>
  <si>
    <t>Среднесписочная численность работников, занятых во внебюджетной сфере</t>
  </si>
  <si>
    <t>Среднесписочная численность работников, занятых в государственных учреждениях*</t>
  </si>
  <si>
    <t>Среднегодовая численность занятых в экономике - всего</t>
  </si>
  <si>
    <t>Среднесписочная численность работников, занятых в муниципальных учреждениях</t>
  </si>
  <si>
    <t>Среднесписочная численность работников для расчета фонда заработной платы</t>
  </si>
  <si>
    <t>Объем инвестиций в основной капитал (без субъектов малого предпринимательства) в ценах соответствующих лет</t>
  </si>
  <si>
    <t>Индекс физического объема</t>
  </si>
  <si>
    <t>Индекс-дефлятор</t>
  </si>
  <si>
    <t>Ивестиции</t>
  </si>
  <si>
    <t xml:space="preserve">тыс. руб. </t>
  </si>
  <si>
    <t>% к предыдущему году в сопоставимых ценах</t>
  </si>
  <si>
    <t>х</t>
  </si>
  <si>
    <t>По видам экономической деятельности</t>
  </si>
  <si>
    <t xml:space="preserve">РАЗДЕЛ D: Обеспечение электрической энергией, газом  и паром; кондиционирование воздуха </t>
  </si>
  <si>
    <t>РАЗДЕЛ G: Торговля оптовая и розничная; ремонт автотранспортных средств и мотоциклов</t>
  </si>
  <si>
    <t>РАЗДЕЛ L: Деятельность по операциям с недвижимым имуществом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</si>
  <si>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</si>
  <si>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</si>
  <si>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</si>
  <si>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 xml:space="preserve">РАЗДЕЛ R: Деятельность в области культуры, спорта, организации досуга и развлечений </t>
  </si>
  <si>
    <t>Инвестиции в основной капитал за счет всех источников финансирования (без субъектов малого предпринимательства и объмов инвестиций, не наблюдаемых прямыми статистическими методами)  в ценах 2019 года</t>
  </si>
  <si>
    <t xml:space="preserve">Собственные средства предприятий </t>
  </si>
  <si>
    <t>прибыль</t>
  </si>
  <si>
    <t>амортизация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</si>
  <si>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</si>
  <si>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</si>
  <si>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</si>
  <si>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</si>
  <si>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</si>
  <si>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средства федерального бюджета</t>
  </si>
  <si>
    <t>средства областного бюджета</t>
  </si>
  <si>
    <t>средства местного бюджета</t>
  </si>
  <si>
    <t>средства внебюджетных фондов</t>
  </si>
  <si>
    <t>прочие источники</t>
  </si>
  <si>
    <t>По источникам финансирования</t>
  </si>
  <si>
    <t>тыс. руб.</t>
  </si>
  <si>
    <t>Объем работ, выполненных по виду деятельности "Строительство" (без субъектов малого предпринимательства) 
в ценах соответствующих лет</t>
  </si>
  <si>
    <t>Объем работ, выполненных по виду деятельности "Строительство" (без субъектов малого предпринимательства)
 в ценах 2019 года</t>
  </si>
  <si>
    <t>Ввод в эксплуатацию жилых домов за счет всех источников финансирования</t>
  </si>
  <si>
    <t>в том числе за счет средств:</t>
  </si>
  <si>
    <t>федерального бюджета</t>
  </si>
  <si>
    <t>областного и местных бюджетов</t>
  </si>
  <si>
    <t>индивидуальных застройщиков</t>
  </si>
  <si>
    <t>Строительство</t>
  </si>
  <si>
    <t>кв. м общей площади</t>
  </si>
  <si>
    <t>в 4,3 р.</t>
  </si>
  <si>
    <t>Лесоводство и лесозаготовки</t>
  </si>
  <si>
    <t>индекс физического объема промышленного производства</t>
  </si>
  <si>
    <t>в том числе:</t>
  </si>
  <si>
    <t>Лесоматериалы хвойных пород</t>
  </si>
  <si>
    <t xml:space="preserve">в том числе по предприятиям :                             </t>
  </si>
  <si>
    <t>ООО "Баталинский ЛПК"</t>
  </si>
  <si>
    <t>ООО "Никос</t>
  </si>
  <si>
    <t>Лесоматериалы лиственных пород</t>
  </si>
  <si>
    <t>Древесина топливная</t>
  </si>
  <si>
    <t>Промышленное производство (промышленность)</t>
  </si>
  <si>
    <t>ДОБЫЧА ПОЛЕЗНЫХ ИСКОПАЕМЫХ</t>
  </si>
  <si>
    <t>Добыча прочих полезных ископаемых</t>
  </si>
  <si>
    <t>Пески природные</t>
  </si>
  <si>
    <t>ООО "Фировское ДРСУ"</t>
  </si>
  <si>
    <t>Щебень</t>
  </si>
  <si>
    <t>Смесь песчанно-гравийная</t>
  </si>
  <si>
    <t>ОБРАБАТЫВАЮЩИЕ ПРОИЗВОДСТВА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</si>
  <si>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</si>
  <si>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Лесоматериалы, продольно распиленные или расколотые, разделенные на слои или лущеные, толщиной более 6 мм; деревянные железнодорожные или трамвайные шпалы, непропитанные</t>
  </si>
  <si>
    <t>ООО "Баталинский ДОК"</t>
  </si>
  <si>
    <t>Производство прочей неметаллической минеральной продукции</t>
  </si>
  <si>
    <t>Производство асфальто-бетонной смеси</t>
  </si>
  <si>
    <t>ОБЕСПЕЧЕНИЕ ЭЛЕКТРИЧЕСКОЙ ЭНЕРГИЕЙ, ГАЗОМ И ПАРОМ; КОНДИЦИОНИРОВАНИЕ ВОЗДУХА</t>
  </si>
  <si>
    <t>Энергия тепловая, отпущенная котельными</t>
  </si>
  <si>
    <t>МУП "Великооктябрьский коммунальщик"</t>
  </si>
  <si>
    <t>МУП "Фировское ЖКХ"</t>
  </si>
  <si>
    <t>МБОУ Рождественская СОШ</t>
  </si>
  <si>
    <t>ВОДОСНАБЖЕНИЕ; ВОДООТВЕДЕНИЕ, ОРГАНИЗАЦИЯ СБОРА И УТИЛИЗАЦИИ ОТХОДОВ, ДЕЯТЕЛЬНОСТЬ ПО ЛИКВИДАЦИИ ЗАГРЯЗНЕНИЙ</t>
  </si>
  <si>
    <t>Забор, очистка и распределение воды</t>
  </si>
  <si>
    <t>Забор и очистка воды для питьевых и промышленных нужд</t>
  </si>
  <si>
    <t>Сбор и обработка сточных вод</t>
  </si>
  <si>
    <t>Сбор, обработка и утилизация отходов; обработка вторичного сырья</t>
  </si>
  <si>
    <t>Сбор неопасных отходов</t>
  </si>
  <si>
    <t>%</t>
  </si>
  <si>
    <t>тыс. плотных куб.м</t>
  </si>
  <si>
    <t>тыс. куб. м</t>
  </si>
  <si>
    <t>тыс. куб. м.</t>
  </si>
  <si>
    <t>тонн</t>
  </si>
  <si>
    <t>тыс. Гкал</t>
  </si>
  <si>
    <t>тыс. рублей</t>
  </si>
  <si>
    <t>индекс цен производителей (дефлятор)</t>
  </si>
  <si>
    <t>Раздел "Промышленное производство"(отгрузка)</t>
  </si>
  <si>
    <t>Раздел "Промышленное производство"(производство)</t>
  </si>
  <si>
    <t xml:space="preserve">Количество сельскохозяйственных предприятий - всего </t>
  </si>
  <si>
    <t>Число крестьянских (фермерских) хозяйств</t>
  </si>
  <si>
    <t>Дефляторы Министерства экономического развития РФ (прошлого года),будут уточнятся</t>
  </si>
  <si>
    <t xml:space="preserve">     в сопоставимых ценах **</t>
  </si>
  <si>
    <t xml:space="preserve">     к предыдущему  году</t>
  </si>
  <si>
    <t xml:space="preserve">          в действующих ценах  </t>
  </si>
  <si>
    <t xml:space="preserve">          в сопоставимых ценах</t>
  </si>
  <si>
    <t xml:space="preserve">          в действующих ценах              </t>
  </si>
  <si>
    <t xml:space="preserve">           к предыдущему   году </t>
  </si>
  <si>
    <t xml:space="preserve">          к предыдущему   году </t>
  </si>
  <si>
    <t>Затраты на производство продукции в сельскохозяйственных предприятиях – всего</t>
  </si>
  <si>
    <t>Выручка от продажи товаров, продукции, работ, услуг в сельскохозяйственных предприятиях</t>
  </si>
  <si>
    <t xml:space="preserve">Себестоимость проданных товаров, продукции, работ, услуг в сельскохохяйственных предприятиях </t>
  </si>
  <si>
    <t xml:space="preserve">Прибыль (убыток) до налогообложения с учетом  дотаций  и компенсаций в сельскохохяйственных предприятиях </t>
  </si>
  <si>
    <t>Производство основных видов сельскохозяйственной  продукции                      во всех категориях хозяйств:</t>
  </si>
  <si>
    <t xml:space="preserve"> Зерно (в весе после доработки)</t>
  </si>
  <si>
    <t xml:space="preserve"> Картофель</t>
  </si>
  <si>
    <t xml:space="preserve"> Овощи</t>
  </si>
  <si>
    <t xml:space="preserve"> Льноволокно</t>
  </si>
  <si>
    <t xml:space="preserve"> Скот и птица - всего (в живом весе)</t>
  </si>
  <si>
    <t xml:space="preserve"> Молоко </t>
  </si>
  <si>
    <t xml:space="preserve"> Яйца</t>
  </si>
  <si>
    <t xml:space="preserve"> Шерсть (в физическом весе)</t>
  </si>
  <si>
    <t xml:space="preserve">  в том числе:</t>
  </si>
  <si>
    <t>в сельскохозяйственных предприятиях (включая подсобные хозяйства):</t>
  </si>
  <si>
    <t xml:space="preserve"> Овощи </t>
  </si>
  <si>
    <t xml:space="preserve"> Скот и птица (в живом весе)</t>
  </si>
  <si>
    <t xml:space="preserve"> Молоко</t>
  </si>
  <si>
    <t>в крестьянских (фермерских) хозяйствах:</t>
  </si>
  <si>
    <t xml:space="preserve">в хозяйствах населения: </t>
  </si>
  <si>
    <t xml:space="preserve"> Скот и птица  (в живом весе)</t>
  </si>
  <si>
    <t>Посевные площади во всех категориях хозяйств:*)</t>
  </si>
  <si>
    <t xml:space="preserve"> Посевная площадь – всего, из нее</t>
  </si>
  <si>
    <t xml:space="preserve"> Зерновые  культуры, в том числе</t>
  </si>
  <si>
    <t xml:space="preserve">                 озимые</t>
  </si>
  <si>
    <t xml:space="preserve"> Зернобобовые</t>
  </si>
  <si>
    <t xml:space="preserve"> Технические культуры – всего, в том числе</t>
  </si>
  <si>
    <t xml:space="preserve">          рапс</t>
  </si>
  <si>
    <t xml:space="preserve">          лен-долгунец</t>
  </si>
  <si>
    <t xml:space="preserve"> Кормовые культуры – всего</t>
  </si>
  <si>
    <t>Производство кормов в пересчете на кормовые единицы в сельскохозяйственных предприятиях</t>
  </si>
  <si>
    <t>Производство продукции звероводства</t>
  </si>
  <si>
    <t>Производство шкурок в звероводческих хозяйствах</t>
  </si>
  <si>
    <t xml:space="preserve">         Норки</t>
  </si>
  <si>
    <t xml:space="preserve">         Песца</t>
  </si>
  <si>
    <t xml:space="preserve">         Лисицы</t>
  </si>
  <si>
    <t xml:space="preserve">         Хоря</t>
  </si>
  <si>
    <t xml:space="preserve"> Крупный рогатый скот</t>
  </si>
  <si>
    <t xml:space="preserve">  в том числе: коровы</t>
  </si>
  <si>
    <t xml:space="preserve"> Свиньи</t>
  </si>
  <si>
    <t xml:space="preserve"> Овцы и козы</t>
  </si>
  <si>
    <t xml:space="preserve"> Птица всех возрастов</t>
  </si>
  <si>
    <t>-”-</t>
  </si>
  <si>
    <t>млн. руб.</t>
  </si>
  <si>
    <t>тыс.шт.</t>
  </si>
  <si>
    <t>га</t>
  </si>
  <si>
    <t>тыс.тонн корм.  ед.</t>
  </si>
  <si>
    <t>цн.к.ед.</t>
  </si>
  <si>
    <t>тыс.руб.</t>
  </si>
  <si>
    <t>тыс. шт.</t>
  </si>
  <si>
    <t>голов</t>
  </si>
  <si>
    <t xml:space="preserve"> Раздел «АГРОПРОМЫШЛЕННЫЙ КОМПЛЕКС»  </t>
  </si>
  <si>
    <r>
      <t>Фонд заработной платы – всего</t>
    </r>
    <r>
      <rPr>
        <b/>
        <i/>
        <sz val="14"/>
        <rFont val="Times New Roman"/>
        <family val="1"/>
        <charset val="204"/>
      </rPr>
      <t xml:space="preserve"> </t>
    </r>
  </si>
  <si>
    <r>
      <t>Валовая продукция сельского хозяйства</t>
    </r>
    <r>
      <rPr>
        <b/>
        <sz val="14"/>
        <rFont val="Times New Roman"/>
        <family val="1"/>
        <charset val="204"/>
      </rPr>
      <t>,</t>
    </r>
    <r>
      <rPr>
        <b/>
        <sz val="14"/>
        <rFont val="Times New Roman CYR"/>
      </rPr>
      <t xml:space="preserve"> всего                                                        (все категории хозяйств) </t>
    </r>
  </si>
  <si>
    <r>
      <t xml:space="preserve">     </t>
    </r>
    <r>
      <rPr>
        <sz val="14"/>
        <rFont val="Times New Roman CYR"/>
      </rPr>
      <t>в действующих ценах*</t>
    </r>
  </si>
  <si>
    <r>
      <t>Из общего объема валовой продукции продукция:</t>
    </r>
    <r>
      <rPr>
        <b/>
        <sz val="14"/>
        <rFont val="Times New Roman CYR"/>
      </rPr>
      <t xml:space="preserve">      </t>
    </r>
  </si>
  <si>
    <r>
      <t xml:space="preserve">сельскохозяйственных предприятий: </t>
    </r>
    <r>
      <rPr>
        <i/>
        <sz val="14"/>
        <rFont val="Times New Roman CYR"/>
        <charset val="204"/>
      </rPr>
      <t xml:space="preserve">               дефлятор (2019 год) - 104,0</t>
    </r>
  </si>
  <si>
    <r>
      <t xml:space="preserve">         </t>
    </r>
    <r>
      <rPr>
        <sz val="14"/>
        <rFont val="Times New Roman CYR"/>
      </rPr>
      <t xml:space="preserve"> к предыдущему  году</t>
    </r>
  </si>
  <si>
    <r>
      <t xml:space="preserve">крестьянских  (фермерских) хозяйств:             </t>
    </r>
    <r>
      <rPr>
        <i/>
        <sz val="14"/>
        <rFont val="Times New Roman CYR"/>
        <charset val="204"/>
      </rPr>
      <t>дефлятор (2019 год) - 107,0</t>
    </r>
  </si>
  <si>
    <r>
      <t xml:space="preserve">хозяйств населения:                                          </t>
    </r>
    <r>
      <rPr>
        <i/>
        <sz val="14"/>
        <rFont val="Times New Roman CYR"/>
        <charset val="204"/>
      </rPr>
      <t>дефлятор (2019 год) - 90,5</t>
    </r>
  </si>
  <si>
    <r>
      <t xml:space="preserve"> </t>
    </r>
    <r>
      <rPr>
        <sz val="14"/>
        <rFont val="Times New Roman CYR"/>
      </rPr>
      <t>Пашня в обработке (посев+пар)</t>
    </r>
  </si>
  <si>
    <t>Демография</t>
  </si>
  <si>
    <t>Раздел Труд</t>
  </si>
  <si>
    <r>
      <t>Объем инвестиций в основной капитал (без субъектов малого предпринимательства)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ценах 2019 года</t>
    </r>
  </si>
  <si>
    <t>Численность индивидуальных предпринимателей без образования юридического лица</t>
  </si>
  <si>
    <t>Численность индивидуальных предпринимателей без образования юридического лица, всего</t>
  </si>
  <si>
    <t>Количество зарегистрировавшихся самозанятых граждан</t>
  </si>
  <si>
    <t>Показатели по налогооблагаемой базе для исчисления налога, взимаемого в связи с применением упрощенной системы налогообложения</t>
  </si>
  <si>
    <t>Плательщики, объектом налогообложения которых является ДОХОД</t>
  </si>
  <si>
    <t>количество плательщиков</t>
  </si>
  <si>
    <t>сумма дохода</t>
  </si>
  <si>
    <t xml:space="preserve">Плательщики, объектом налогообложения которых является ДОХОД, 
уменьшенный на величину РАСХОДОВ                       
</t>
  </si>
  <si>
    <t>сумма дохода, уменьшенная на величину расходов</t>
  </si>
  <si>
    <t xml:space="preserve">Индивидуальные предприниматели, перешедшие на уплату единого сельскохозяйственного налога  </t>
  </si>
  <si>
    <t>Количество налогоплательщиков, всего</t>
  </si>
  <si>
    <t>ДОХОДЫ, уменьшенные на величину расходов, всего</t>
  </si>
  <si>
    <t>Сумма исчисленного налога, всего</t>
  </si>
  <si>
    <t>Х</t>
  </si>
  <si>
    <t>Показатели по налогооблагаемой базе для исчисления налога, взимаемого в связи с применением патентной системы налогообложения</t>
  </si>
  <si>
    <t>Услуги по обучению населения на курсах и по репетиторству</t>
  </si>
  <si>
    <t>руб.</t>
  </si>
  <si>
    <t>Количество ИП, получивших патент</t>
  </si>
  <si>
    <t>Количество патентов</t>
  </si>
  <si>
    <t>Налоговая база для исчисления налога</t>
  </si>
  <si>
    <t>Сумма налога</t>
  </si>
  <si>
    <t>1 полугодие
2019 год факт</t>
  </si>
  <si>
    <t>2019 год факт</t>
  </si>
  <si>
    <t>2020 год оценка</t>
  </si>
  <si>
    <t>Услуги общественного питания, оказываемые через объекты организации общественного питания с площадью зала обслуживания посетителей не более 50 квадратных метров, по каждому объекту организации общественного питания</t>
  </si>
  <si>
    <t>Лесоводство и прочая лесохозяйственная деятельность</t>
  </si>
  <si>
    <t>Деятельность по устному и письменному переводу</t>
  </si>
  <si>
    <t>Оказание автотранспортных услуг по перевозке грузов автомобильным транспортом</t>
  </si>
  <si>
    <t>Розничная торговля, осуществляемая через объекты стационарной торговой сети с площадью торгового зала не более 50 квадратных метров, по каждому объекту организации торговли</t>
  </si>
  <si>
    <t>Техническое обслуживание и ремонт автотранспортных и мототранспортных средств, машин и оборудования</t>
  </si>
  <si>
    <t>Парикмахерские и косметические услуги</t>
  </si>
  <si>
    <t>ИТОГО</t>
  </si>
  <si>
    <t>Оборот малых и средних предприятий, включая микропредприятия</t>
  </si>
  <si>
    <t>Оборот средних предприятий</t>
  </si>
  <si>
    <t xml:space="preserve">Оборот малых предприятий (включая микропредприятия)   </t>
  </si>
  <si>
    <t>Среднесписочная численность работников на предприятиях малого и среднего предпринимательства (включая микропредприятия) 
(без внешних совместителей)</t>
  </si>
  <si>
    <t>Среднесписочная численность работников на средних предприятиях</t>
  </si>
  <si>
    <t xml:space="preserve">Среднесписочная численность работников на малых предприятий (включая микропредприятия) </t>
  </si>
  <si>
    <t>тыс. чел.</t>
  </si>
  <si>
    <t>Количество малых и средних предприятий, включая микропредприятия (на конец года)</t>
  </si>
  <si>
    <t>Количество средних предприятий</t>
  </si>
  <si>
    <t xml:space="preserve">Количество малых предприятий (включая микропредприятия)                                         </t>
  </si>
  <si>
    <t>Оказание бытовых услуг</t>
  </si>
  <si>
    <t>Количество работников, включая индивидуального предпринимателя</t>
  </si>
  <si>
    <t>чел.</t>
  </si>
  <si>
    <t>Центр МО</t>
  </si>
  <si>
    <t>Прочие населенные пункты МО</t>
  </si>
  <si>
    <t>Оказание ветеринарных услуг</t>
  </si>
  <si>
    <t>2018 отчет</t>
  </si>
  <si>
    <t>2019 отчет</t>
  </si>
  <si>
    <t>2020 оценка</t>
  </si>
  <si>
    <t>Оказание услуг по ремонту, техническому обслуживанию и мойке автотранспортных средств</t>
  </si>
  <si>
    <t>Оказание автотранспортных услуг по перевозке грузов</t>
  </si>
  <si>
    <t>Количество автотранспортных средств, используемых для перевозки грузов</t>
  </si>
  <si>
    <t xml:space="preserve">Розничная торговля, осуществляемая через объекты стационарной торговой сети, имеющие торговые залы      </t>
  </si>
  <si>
    <t>Площадь торгового зала (не более 150 кв.м по каждому объекту организации торговли)</t>
  </si>
  <si>
    <t>Розничная торговля, осуществляемая через объекты стационарной торговой сети, не имеющие торговых залов, а также через объекты нестационарной торговой сети, площадь торгового места в которых не превышает 5 кв.м</t>
  </si>
  <si>
    <t>Торговое место</t>
  </si>
  <si>
    <t xml:space="preserve">Розничная торговля, осуществляемая через объекты стационарной торговой сети, не имеющие торговых залов, а также через объекты нестационарной торговой сети, площадь торгового места в которых превышает 5 кв.м           </t>
  </si>
  <si>
    <t>Площадь торгового места</t>
  </si>
  <si>
    <t>кв.м.</t>
  </si>
  <si>
    <t xml:space="preserve">Оказание услуг общественного питания через объекты организации общественного питания, имеющие зал обслуживания посетителей </t>
  </si>
  <si>
    <t>Площадь зала обслуживания посетителей</t>
  </si>
  <si>
    <t xml:space="preserve">кв.м. </t>
  </si>
  <si>
    <t>Показатели для исчисления единого налога на вмененный доход для отдельных видов деятельности на 2020 год</t>
  </si>
  <si>
    <r>
      <t>Численность поголовья скота и птицы</t>
    </r>
    <r>
      <rPr>
        <b/>
        <sz val="14"/>
        <rFont val="Times New Roman CYR"/>
        <charset val="204"/>
      </rPr>
      <t xml:space="preserve"> на конец года</t>
    </r>
    <r>
      <rPr>
        <b/>
        <sz val="14"/>
        <rFont val="Times New Roman CYR"/>
      </rPr>
      <t xml:space="preserve"> во всех категориях хозяйств:</t>
    </r>
    <r>
      <rPr>
        <sz val="14"/>
        <rFont val="Times New Roman"/>
        <family val="1"/>
        <charset val="204"/>
      </rPr>
      <t xml:space="preserve">                                                             </t>
    </r>
  </si>
  <si>
    <t>Приложение</t>
  </si>
  <si>
    <t xml:space="preserve">к Постановлению </t>
  </si>
  <si>
    <t>Администрации Фировского района</t>
  </si>
  <si>
    <t>Прогноз социально- экономического развития муниципального образования Фировский район Тверской области
 на 2021 год и на плановый период до 2023 года</t>
  </si>
  <si>
    <r>
      <t xml:space="preserve">от </t>
    </r>
    <r>
      <rPr>
        <u/>
        <sz val="12"/>
        <color indexed="8"/>
        <rFont val="Times New Roman"/>
        <family val="1"/>
        <charset val="204"/>
      </rPr>
      <t>23.10.2020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</si>
</sst>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"/>
    <numFmt numFmtId="177" formatCode="0.0"/>
    <numFmt numFmtId="178" formatCode="#,##0.000"/>
    <numFmt numFmtId="181" formatCode="#,##0;[Red]\-#,##0"/>
    <numFmt numFmtId="182" formatCode="#,##0.0;[Red]\-#,##0.0"/>
    <numFmt numFmtId="183" formatCode="#,##0.000;[Red]\-#,##0.000"/>
  </numFmts>
  <fonts count="2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</font>
    <font>
      <b/>
      <sz val="14"/>
      <name val="Times New Roman CYR"/>
    </font>
    <font>
      <sz val="14"/>
      <color indexed="12"/>
      <name val="Times New Roman"/>
      <family val="1"/>
      <charset val="204"/>
    </font>
    <font>
      <i/>
      <sz val="14"/>
      <name val="Times New Roman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8" fillId="0" borderId="0" xfId="0" applyFont="1"/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0" fontId="18" fillId="0" borderId="0" xfId="0" applyFont="1" applyBorder="1"/>
    <xf numFmtId="0" fontId="21" fillId="0" borderId="0" xfId="0" applyFont="1" applyBorder="1" applyAlignment="1">
      <alignment horizontal="center" vertical="center"/>
    </xf>
    <xf numFmtId="177" fontId="21" fillId="0" borderId="0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6" fillId="3" borderId="1" xfId="0" applyFont="1" applyFill="1" applyBorder="1" applyAlignment="1" applyProtection="1">
      <alignment vertical="top" wrapText="1"/>
    </xf>
    <xf numFmtId="0" fontId="6" fillId="3" borderId="1" xfId="0" applyFont="1" applyFill="1" applyBorder="1" applyAlignment="1" applyProtection="1">
      <alignment horizontal="left" vertical="center" wrapText="1" indent="2"/>
    </xf>
    <xf numFmtId="0" fontId="19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 indent="1"/>
    </xf>
    <xf numFmtId="0" fontId="1" fillId="0" borderId="3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4" fontId="2" fillId="0" borderId="1" xfId="0" applyNumberFormat="1" applyFont="1" applyBorder="1" applyAlignment="1" applyProtection="1">
      <alignment horizontal="center" vertical="top" wrapText="1"/>
      <protection hidden="1"/>
    </xf>
    <xf numFmtId="4" fontId="2" fillId="2" borderId="1" xfId="0" applyNumberFormat="1" applyFont="1" applyFill="1" applyBorder="1" applyAlignment="1" applyProtection="1">
      <alignment horizontal="center" vertical="top" wrapText="1"/>
      <protection hidden="1"/>
    </xf>
    <xf numFmtId="4" fontId="2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1" xfId="0" applyFont="1" applyBorder="1"/>
    <xf numFmtId="0" fontId="2" fillId="2" borderId="1" xfId="0" applyFont="1" applyFill="1" applyBorder="1"/>
    <xf numFmtId="0" fontId="2" fillId="0" borderId="3" xfId="0" applyFont="1" applyBorder="1" applyAlignment="1" applyProtection="1">
      <alignment vertical="top" wrapText="1"/>
      <protection locked="0"/>
    </xf>
    <xf numFmtId="178" fontId="2" fillId="0" borderId="1" xfId="0" applyNumberFormat="1" applyFont="1" applyBorder="1" applyAlignment="1" applyProtection="1">
      <alignment horizontal="center" vertical="top" wrapText="1"/>
      <protection hidden="1"/>
    </xf>
    <xf numFmtId="178" fontId="2" fillId="2" borderId="1" xfId="0" applyNumberFormat="1" applyFont="1" applyFill="1" applyBorder="1" applyAlignment="1" applyProtection="1">
      <alignment horizontal="center" vertical="top" wrapText="1"/>
      <protection hidden="1"/>
    </xf>
    <xf numFmtId="178" fontId="2" fillId="2" borderId="1" xfId="0" applyNumberFormat="1" applyFont="1" applyFill="1" applyBorder="1" applyAlignment="1" applyProtection="1">
      <alignment horizontal="center" vertical="top" wrapText="1"/>
      <protection locked="0"/>
    </xf>
    <xf numFmtId="4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2" borderId="1" xfId="0" applyNumberFormat="1" applyFont="1" applyFill="1" applyBorder="1" applyAlignment="1">
      <alignment horizontal="center" vertical="top"/>
    </xf>
    <xf numFmtId="178" fontId="2" fillId="2" borderId="1" xfId="0" applyNumberFormat="1" applyFont="1" applyFill="1" applyBorder="1" applyAlignment="1">
      <alignment horizontal="center" vertical="top"/>
    </xf>
    <xf numFmtId="178" fontId="2" fillId="0" borderId="1" xfId="0" applyNumberFormat="1" applyFont="1" applyBorder="1" applyAlignment="1" applyProtection="1">
      <alignment horizontal="center" vertical="top" wrapText="1"/>
      <protection locked="0"/>
    </xf>
    <xf numFmtId="178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1" fillId="0" borderId="4" xfId="0" applyFont="1" applyBorder="1" applyAlignment="1" applyProtection="1">
      <alignment vertical="top" wrapText="1"/>
      <protection locked="0"/>
    </xf>
    <xf numFmtId="0" fontId="23" fillId="0" borderId="5" xfId="0" applyFont="1" applyBorder="1" applyAlignment="1">
      <alignment vertical="top" wrapText="1"/>
    </xf>
    <xf numFmtId="0" fontId="6" fillId="0" borderId="4" xfId="0" applyFont="1" applyBorder="1" applyAlignment="1" applyProtection="1">
      <alignment vertical="top" wrapText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4" fontId="2" fillId="0" borderId="1" xfId="0" applyNumberFormat="1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4" fontId="2" fillId="0" borderId="6" xfId="0" applyNumberFormat="1" applyFont="1" applyBorder="1" applyAlignment="1" applyProtection="1">
      <alignment horizontal="center" vertical="top" wrapText="1"/>
      <protection locked="0"/>
    </xf>
    <xf numFmtId="4" fontId="2" fillId="0" borderId="6" xfId="0" applyNumberFormat="1" applyFont="1" applyBorder="1" applyAlignment="1" applyProtection="1">
      <alignment horizontal="center" vertical="top" wrapText="1"/>
      <protection hidden="1"/>
    </xf>
    <xf numFmtId="0" fontId="2" fillId="0" borderId="6" xfId="0" applyFont="1" applyBorder="1" applyAlignment="1" applyProtection="1">
      <alignment horizontal="center" vertical="top" wrapText="1"/>
      <protection locked="0"/>
    </xf>
    <xf numFmtId="178" fontId="2" fillId="0" borderId="6" xfId="0" applyNumberFormat="1" applyFont="1" applyBorder="1" applyAlignment="1" applyProtection="1">
      <alignment horizontal="center" vertical="top" wrapText="1"/>
      <protection hidden="1"/>
    </xf>
    <xf numFmtId="178" fontId="2" fillId="0" borderId="1" xfId="0" applyNumberFormat="1" applyFont="1" applyBorder="1" applyAlignment="1">
      <alignment horizontal="center"/>
    </xf>
    <xf numFmtId="4" fontId="2" fillId="0" borderId="0" xfId="0" applyNumberFormat="1" applyFont="1" applyBorder="1" applyAlignment="1" applyProtection="1">
      <alignment horizontal="center" vertical="top" wrapText="1"/>
      <protection hidden="1"/>
    </xf>
    <xf numFmtId="178" fontId="2" fillId="0" borderId="7" xfId="0" applyNumberFormat="1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178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178" fontId="2" fillId="0" borderId="8" xfId="0" applyNumberFormat="1" applyFont="1" applyBorder="1" applyAlignment="1">
      <alignment horizontal="center" vertical="top" wrapText="1"/>
    </xf>
    <xf numFmtId="176" fontId="2" fillId="0" borderId="1" xfId="0" applyNumberFormat="1" applyFont="1" applyBorder="1"/>
    <xf numFmtId="178" fontId="2" fillId="0" borderId="1" xfId="0" applyNumberFormat="1" applyFont="1" applyBorder="1"/>
    <xf numFmtId="0" fontId="2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justify" wrapText="1"/>
    </xf>
    <xf numFmtId="0" fontId="6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181" fontId="2" fillId="0" borderId="9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181" fontId="2" fillId="0" borderId="10" xfId="0" applyNumberFormat="1" applyFont="1" applyBorder="1" applyAlignment="1">
      <alignment vertical="top" wrapText="1"/>
    </xf>
    <xf numFmtId="0" fontId="6" fillId="0" borderId="0" xfId="0" applyFont="1" applyAlignment="1"/>
    <xf numFmtId="0" fontId="6" fillId="0" borderId="11" xfId="0" applyFont="1" applyBorder="1" applyAlignment="1"/>
    <xf numFmtId="181" fontId="2" fillId="0" borderId="12" xfId="0" applyNumberFormat="1" applyFont="1" applyBorder="1" applyAlignment="1">
      <alignment vertical="top" wrapText="1"/>
    </xf>
    <xf numFmtId="0" fontId="6" fillId="0" borderId="1" xfId="0" applyFont="1" applyBorder="1"/>
    <xf numFmtId="177" fontId="6" fillId="0" borderId="1" xfId="0" applyNumberFormat="1" applyFont="1" applyBorder="1"/>
    <xf numFmtId="0" fontId="10" fillId="0" borderId="1" xfId="0" applyFont="1" applyBorder="1" applyAlignment="1">
      <alignment vertical="center" wrapText="1"/>
    </xf>
    <xf numFmtId="181" fontId="11" fillId="0" borderId="9" xfId="0" applyNumberFormat="1" applyFont="1" applyBorder="1" applyAlignment="1">
      <alignment vertical="top" wrapText="1"/>
    </xf>
    <xf numFmtId="181" fontId="2" fillId="0" borderId="13" xfId="0" applyNumberFormat="1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82" fontId="3" fillId="0" borderId="9" xfId="0" applyNumberFormat="1" applyFont="1" applyFill="1" applyBorder="1" applyAlignment="1">
      <alignment horizontal="right" vertical="center" wrapText="1"/>
    </xf>
    <xf numFmtId="183" fontId="3" fillId="0" borderId="9" xfId="0" applyNumberFormat="1" applyFont="1" applyFill="1" applyBorder="1" applyAlignment="1">
      <alignment horizontal="right" vertical="center" wrapText="1"/>
    </xf>
    <xf numFmtId="182" fontId="4" fillId="0" borderId="9" xfId="0" applyNumberFormat="1" applyFont="1" applyFill="1" applyBorder="1" applyAlignment="1">
      <alignment horizontal="right" vertical="center" wrapText="1"/>
    </xf>
    <xf numFmtId="182" fontId="3" fillId="0" borderId="9" xfId="0" applyNumberFormat="1" applyFont="1" applyFill="1" applyBorder="1" applyAlignment="1">
      <alignment vertical="top" wrapText="1"/>
    </xf>
    <xf numFmtId="182" fontId="3" fillId="0" borderId="9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0" fillId="0" borderId="1" xfId="0" applyFont="1" applyBorder="1" applyAlignment="1">
      <alignment wrapText="1"/>
    </xf>
    <xf numFmtId="182" fontId="5" fillId="0" borderId="9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82" fontId="2" fillId="0" borderId="9" xfId="0" applyNumberFormat="1" applyFont="1" applyFill="1" applyBorder="1" applyAlignment="1">
      <alignment vertical="top" wrapText="1"/>
    </xf>
    <xf numFmtId="182" fontId="2" fillId="0" borderId="9" xfId="0" applyNumberFormat="1" applyFont="1" applyBorder="1" applyAlignment="1">
      <alignment vertical="top" wrapText="1"/>
    </xf>
    <xf numFmtId="0" fontId="13" fillId="0" borderId="0" xfId="0" applyFont="1"/>
    <xf numFmtId="182" fontId="11" fillId="0" borderId="9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6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82" fontId="11" fillId="0" borderId="9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181" fontId="3" fillId="0" borderId="9" xfId="0" applyNumberFormat="1" applyFont="1" applyBorder="1" applyAlignment="1">
      <alignment wrapText="1"/>
    </xf>
    <xf numFmtId="181" fontId="2" fillId="0" borderId="9" xfId="0" applyNumberFormat="1" applyFont="1" applyBorder="1" applyAlignment="1">
      <alignment wrapText="1"/>
    </xf>
    <xf numFmtId="181" fontId="2" fillId="0" borderId="9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3" fontId="3" fillId="0" borderId="9" xfId="0" applyNumberFormat="1" applyFont="1" applyBorder="1" applyAlignment="1">
      <alignment vertical="top" wrapText="1"/>
    </xf>
    <xf numFmtId="3" fontId="2" fillId="0" borderId="9" xfId="0" applyNumberFormat="1" applyFont="1" applyBorder="1" applyAlignment="1">
      <alignment vertical="top" wrapText="1"/>
    </xf>
    <xf numFmtId="0" fontId="22" fillId="4" borderId="1" xfId="0" applyFont="1" applyFill="1" applyBorder="1" applyAlignment="1">
      <alignment horizontal="left" vertical="center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 applyProtection="1">
      <alignment horizontal="left" vertical="center" wrapText="1" indent="1"/>
    </xf>
    <xf numFmtId="0" fontId="1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left" vertical="center" wrapText="1" indent="1"/>
    </xf>
    <xf numFmtId="0" fontId="2" fillId="5" borderId="1" xfId="0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left" vertical="center" wrapText="1" inden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6" xfId="0" applyFont="1" applyFill="1" applyBorder="1" applyAlignment="1" applyProtection="1">
      <alignment horizontal="left" vertical="center" wrapText="1" indent="1"/>
    </xf>
    <xf numFmtId="0" fontId="6" fillId="5" borderId="6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 indent="2"/>
    </xf>
    <xf numFmtId="0" fontId="6" fillId="5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 indent="1"/>
    </xf>
    <xf numFmtId="0" fontId="2" fillId="2" borderId="1" xfId="0" applyFont="1" applyFill="1" applyBorder="1" applyAlignment="1">
      <alignment horizontal="left" vertical="top" wrapText="1" indent="3"/>
    </xf>
    <xf numFmtId="0" fontId="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8" fillId="4" borderId="0" xfId="0" applyFont="1" applyFill="1"/>
    <xf numFmtId="0" fontId="6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23" fillId="0" borderId="1" xfId="0" applyFont="1" applyBorder="1"/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20" fillId="0" borderId="1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/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 wrapText="1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wrapText="1"/>
    </xf>
    <xf numFmtId="1" fontId="24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1" fontId="24" fillId="0" borderId="14" xfId="0" applyNumberFormat="1" applyFont="1" applyFill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77" fontId="24" fillId="0" borderId="1" xfId="0" applyNumberFormat="1" applyFont="1" applyFill="1" applyBorder="1" applyAlignment="1">
      <alignment horizontal="center" vertical="center"/>
    </xf>
    <xf numFmtId="176" fontId="24" fillId="0" borderId="1" xfId="0" applyNumberFormat="1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176" fontId="25" fillId="0" borderId="1" xfId="0" applyNumberFormat="1" applyFont="1" applyFill="1" applyBorder="1" applyAlignment="1">
      <alignment horizontal="center" vertical="center"/>
    </xf>
    <xf numFmtId="176" fontId="25" fillId="0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2" fillId="4" borderId="1" xfId="0" applyFont="1" applyFill="1" applyBorder="1" applyAlignment="1">
      <alignment wrapText="1"/>
    </xf>
    <xf numFmtId="3" fontId="3" fillId="0" borderId="10" xfId="0" applyNumberFormat="1" applyFont="1" applyBorder="1" applyAlignment="1">
      <alignment vertical="top" wrapText="1"/>
    </xf>
    <xf numFmtId="0" fontId="7" fillId="4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22" fillId="4" borderId="1" xfId="0" applyFont="1" applyFill="1" applyBorder="1" applyAlignment="1">
      <alignment vertical="center"/>
    </xf>
    <xf numFmtId="0" fontId="22" fillId="4" borderId="1" xfId="0" applyFont="1" applyFill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6" fillId="0" borderId="0" xfId="0" applyFont="1" applyAlignment="1">
      <alignment horizontal="lef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wrapText="1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wrapText="1"/>
    </xf>
    <xf numFmtId="0" fontId="20" fillId="0" borderId="2" xfId="0" applyFont="1" applyBorder="1" applyAlignment="1">
      <alignment horizontal="center" wrapText="1"/>
    </xf>
    <xf numFmtId="0" fontId="20" fillId="0" borderId="8" xfId="0" applyFont="1" applyBorder="1" applyAlignment="1">
      <alignment horizontal="center" wrapText="1"/>
    </xf>
    <xf numFmtId="1" fontId="2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3" xfId="0" applyFont="1" applyBorder="1" applyAlignment="1">
      <alignment horizontal="left" wrapText="1"/>
    </xf>
    <xf numFmtId="0" fontId="20" fillId="0" borderId="2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0" fillId="0" borderId="19" xfId="0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" fillId="0" borderId="19" xfId="0" applyFont="1" applyBorder="1" applyAlignment="1"/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09"/>
  <sheetViews>
    <sheetView tabSelected="1" view="pageBreakPreview" topLeftCell="A487" zoomScale="80" zoomScaleNormal="70" zoomScaleSheetLayoutView="80" workbookViewId="0">
      <selection activeCell="B6" sqref="B6:K6"/>
    </sheetView>
  </sheetViews>
  <sheetFormatPr defaultColWidth="15.28515625" defaultRowHeight="18.75" x14ac:dyDescent="0.3"/>
  <cols>
    <col min="1" max="1" width="5.140625" style="1" customWidth="1"/>
    <col min="2" max="2" width="80.140625" style="1" customWidth="1"/>
    <col min="3" max="3" width="24.85546875" style="1" customWidth="1"/>
    <col min="4" max="5" width="24.85546875" style="1" hidden="1" customWidth="1"/>
    <col min="6" max="10" width="25.7109375" style="1" customWidth="1"/>
    <col min="11" max="11" width="22.140625" style="1" customWidth="1"/>
    <col min="12" max="16384" width="15.28515625" style="1"/>
  </cols>
  <sheetData>
    <row r="1" spans="2:12" ht="16.5" customHeight="1" x14ac:dyDescent="0.3">
      <c r="B1" s="200"/>
      <c r="C1" s="200"/>
      <c r="D1" s="200"/>
      <c r="E1" s="200"/>
      <c r="F1" s="200"/>
      <c r="G1" s="200"/>
      <c r="H1" s="200"/>
      <c r="I1" s="202"/>
      <c r="J1" s="204" t="s">
        <v>321</v>
      </c>
      <c r="K1" s="204"/>
    </row>
    <row r="2" spans="2:12" ht="16.5" customHeight="1" x14ac:dyDescent="0.3">
      <c r="B2" s="193"/>
      <c r="C2" s="193"/>
      <c r="D2" s="193"/>
      <c r="E2" s="193"/>
      <c r="F2" s="193"/>
      <c r="G2" s="193"/>
      <c r="H2" s="193"/>
      <c r="I2" s="202"/>
      <c r="J2" s="204" t="s">
        <v>322</v>
      </c>
      <c r="K2" s="204"/>
    </row>
    <row r="3" spans="2:12" ht="16.5" customHeight="1" x14ac:dyDescent="0.3">
      <c r="B3" s="193"/>
      <c r="C3" s="193"/>
      <c r="D3" s="193"/>
      <c r="E3" s="193"/>
      <c r="F3" s="193"/>
      <c r="G3" s="193"/>
      <c r="H3" s="193"/>
      <c r="I3" s="202"/>
      <c r="J3" s="204" t="s">
        <v>323</v>
      </c>
      <c r="K3" s="204"/>
    </row>
    <row r="4" spans="2:12" ht="16.5" customHeight="1" x14ac:dyDescent="0.3">
      <c r="B4" s="193"/>
      <c r="C4" s="193"/>
      <c r="D4" s="193"/>
      <c r="E4" s="193"/>
      <c r="F4" s="193"/>
      <c r="G4" s="193"/>
      <c r="H4" s="193"/>
      <c r="I4" s="202"/>
      <c r="J4" s="204" t="s">
        <v>325</v>
      </c>
      <c r="K4" s="204"/>
    </row>
    <row r="5" spans="2:12" ht="16.5" customHeight="1" x14ac:dyDescent="0.3">
      <c r="B5" s="193"/>
      <c r="C5" s="193"/>
      <c r="D5" s="193"/>
      <c r="E5" s="193"/>
      <c r="F5" s="193"/>
      <c r="G5" s="193"/>
      <c r="H5" s="193"/>
      <c r="I5" s="201"/>
      <c r="J5" s="201"/>
      <c r="K5" s="201"/>
    </row>
    <row r="6" spans="2:12" ht="50.25" customHeight="1" x14ac:dyDescent="0.3">
      <c r="B6" s="203" t="s">
        <v>324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2:12" ht="24.75" customHeight="1" x14ac:dyDescent="0.3">
      <c r="B7" s="222"/>
      <c r="C7" s="222"/>
      <c r="D7" s="222"/>
      <c r="E7" s="222"/>
      <c r="F7" s="222"/>
      <c r="G7" s="222"/>
      <c r="H7" s="222"/>
      <c r="I7" s="222"/>
      <c r="J7" s="222"/>
      <c r="K7" s="222"/>
    </row>
    <row r="8" spans="2:12" ht="37.5" x14ac:dyDescent="0.3">
      <c r="B8" s="15" t="s">
        <v>1</v>
      </c>
      <c r="C8" s="16" t="s">
        <v>2</v>
      </c>
      <c r="D8" s="16" t="s">
        <v>29</v>
      </c>
      <c r="E8" s="16" t="s">
        <v>28</v>
      </c>
      <c r="F8" s="16" t="s">
        <v>19</v>
      </c>
      <c r="G8" s="16" t="s">
        <v>20</v>
      </c>
      <c r="H8" s="16" t="s">
        <v>17</v>
      </c>
      <c r="I8" s="16" t="s">
        <v>18</v>
      </c>
      <c r="J8" s="16" t="s">
        <v>21</v>
      </c>
      <c r="K8" s="16" t="s">
        <v>25</v>
      </c>
    </row>
    <row r="9" spans="2:12" x14ac:dyDescent="0.3">
      <c r="B9" s="2">
        <v>1</v>
      </c>
      <c r="C9" s="3">
        <v>2</v>
      </c>
      <c r="D9" s="2">
        <v>3</v>
      </c>
      <c r="E9" s="3">
        <v>4</v>
      </c>
      <c r="F9" s="2">
        <v>5</v>
      </c>
      <c r="G9" s="3">
        <v>6</v>
      </c>
      <c r="H9" s="2">
        <v>7</v>
      </c>
      <c r="I9" s="3">
        <v>8</v>
      </c>
      <c r="J9" s="2">
        <v>9</v>
      </c>
      <c r="K9" s="3">
        <v>10</v>
      </c>
      <c r="L9" s="23"/>
    </row>
    <row r="10" spans="2:12" ht="19.5" x14ac:dyDescent="0.3">
      <c r="B10" s="134" t="s">
        <v>252</v>
      </c>
      <c r="C10" s="135"/>
      <c r="D10" s="136"/>
      <c r="E10" s="135"/>
      <c r="F10" s="136"/>
      <c r="G10" s="135"/>
      <c r="H10" s="136"/>
      <c r="I10" s="135"/>
      <c r="J10" s="136"/>
      <c r="K10" s="135"/>
      <c r="L10" s="23"/>
    </row>
    <row r="11" spans="2:12" x14ac:dyDescent="0.3">
      <c r="B11" s="4" t="s">
        <v>0</v>
      </c>
      <c r="C11" s="14" t="s">
        <v>10</v>
      </c>
      <c r="D11" s="14"/>
      <c r="E11" s="14"/>
      <c r="F11" s="21">
        <v>7881</v>
      </c>
      <c r="G11" s="21">
        <v>7662</v>
      </c>
      <c r="H11" s="21">
        <v>7372</v>
      </c>
      <c r="I11" s="17">
        <f>H11+H22-H23+H25-H26</f>
        <v>7107</v>
      </c>
      <c r="J11" s="17">
        <f>I11+I22-I23+I25-I26</f>
        <v>6839</v>
      </c>
      <c r="K11" s="17">
        <f>J11+J22-J23+J25-J26</f>
        <v>6593</v>
      </c>
      <c r="L11" s="24">
        <f>K11+K22-K23+K25-K26</f>
        <v>6336</v>
      </c>
    </row>
    <row r="12" spans="2:12" ht="38.25" customHeight="1" x14ac:dyDescent="0.3">
      <c r="B12" s="12" t="s">
        <v>9</v>
      </c>
      <c r="C12" s="3" t="s">
        <v>8</v>
      </c>
      <c r="D12" s="3"/>
      <c r="E12" s="3"/>
      <c r="F12" s="17">
        <v>97.4</v>
      </c>
      <c r="G12" s="19">
        <f t="shared" ref="G12:L12" si="0">G11/F11*100</f>
        <v>97.221164826798628</v>
      </c>
      <c r="H12" s="19">
        <f t="shared" si="0"/>
        <v>96.215087444531449</v>
      </c>
      <c r="I12" s="19">
        <f t="shared" si="0"/>
        <v>96.40531741725448</v>
      </c>
      <c r="J12" s="19">
        <f t="shared" si="0"/>
        <v>96.229069931053886</v>
      </c>
      <c r="K12" s="19">
        <f t="shared" si="0"/>
        <v>96.402982892235713</v>
      </c>
      <c r="L12" s="25">
        <f t="shared" si="0"/>
        <v>96.101926285454269</v>
      </c>
    </row>
    <row r="13" spans="2:12" x14ac:dyDescent="0.3">
      <c r="B13" s="4" t="s">
        <v>3</v>
      </c>
      <c r="C13" s="14" t="s">
        <v>10</v>
      </c>
      <c r="D13" s="14"/>
      <c r="E13" s="14"/>
      <c r="F13" s="26">
        <v>7772</v>
      </c>
      <c r="G13" s="26">
        <v>7517</v>
      </c>
      <c r="H13" s="20">
        <f>(I11+H11)/2</f>
        <v>7239.5</v>
      </c>
      <c r="I13" s="20">
        <f>(J11+I11)/2</f>
        <v>6973</v>
      </c>
      <c r="J13" s="20">
        <f>(K11+J11)/2</f>
        <v>6716</v>
      </c>
      <c r="K13" s="20">
        <f>(L11+K11)/2</f>
        <v>6464.5</v>
      </c>
    </row>
    <row r="14" spans="2:12" ht="34.5" customHeight="1" x14ac:dyDescent="0.3">
      <c r="B14" s="12" t="s">
        <v>9</v>
      </c>
      <c r="C14" s="3" t="s">
        <v>8</v>
      </c>
      <c r="D14" s="3"/>
      <c r="E14" s="3"/>
      <c r="F14" s="17">
        <v>97.3</v>
      </c>
      <c r="G14" s="19">
        <f>G13/F13*100</f>
        <v>96.718991250643342</v>
      </c>
      <c r="H14" s="19">
        <f>H13/G13*100</f>
        <v>96.308367699880264</v>
      </c>
      <c r="I14" s="19">
        <f>I13/H13*100</f>
        <v>96.318806547413487</v>
      </c>
      <c r="J14" s="19">
        <f>J13/I13*100</f>
        <v>96.314355370715617</v>
      </c>
      <c r="K14" s="19">
        <f>K13/J13*100</f>
        <v>96.2552114353782</v>
      </c>
    </row>
    <row r="15" spans="2:12" ht="34.5" customHeight="1" x14ac:dyDescent="0.3">
      <c r="B15" s="4" t="s">
        <v>6</v>
      </c>
      <c r="C15" s="14" t="s">
        <v>10</v>
      </c>
      <c r="D15" s="14"/>
      <c r="E15" s="14"/>
      <c r="F15" s="17">
        <v>3888</v>
      </c>
      <c r="G15" s="21">
        <v>3775</v>
      </c>
      <c r="H15" s="17">
        <v>3666</v>
      </c>
      <c r="I15" s="17">
        <v>3560</v>
      </c>
      <c r="J15" s="17">
        <v>3457</v>
      </c>
      <c r="K15" s="17">
        <v>3357</v>
      </c>
    </row>
    <row r="16" spans="2:12" ht="33.75" customHeight="1" x14ac:dyDescent="0.3">
      <c r="B16" s="13" t="s">
        <v>9</v>
      </c>
      <c r="C16" s="3" t="s">
        <v>8</v>
      </c>
      <c r="D16" s="3"/>
      <c r="E16" s="3"/>
      <c r="F16" s="17">
        <v>97.9</v>
      </c>
      <c r="G16" s="22">
        <f>G15/F15*100</f>
        <v>97.093621399176953</v>
      </c>
      <c r="H16" s="19">
        <f>H15/G15*100</f>
        <v>97.11258278145695</v>
      </c>
      <c r="I16" s="19">
        <f>I15/H15*100</f>
        <v>97.108565193671581</v>
      </c>
      <c r="J16" s="19">
        <f>J15/I15*100</f>
        <v>97.106741573033702</v>
      </c>
      <c r="K16" s="19">
        <f>K15/J15*100</f>
        <v>97.107318484234881</v>
      </c>
    </row>
    <row r="17" spans="2:11" ht="36" customHeight="1" x14ac:dyDescent="0.3">
      <c r="B17" s="5" t="s">
        <v>7</v>
      </c>
      <c r="C17" s="14" t="s">
        <v>10</v>
      </c>
      <c r="D17" s="14"/>
      <c r="E17" s="14"/>
      <c r="F17" s="17">
        <v>3884</v>
      </c>
      <c r="G17" s="21">
        <v>3742</v>
      </c>
      <c r="H17" s="17">
        <v>3603</v>
      </c>
      <c r="I17" s="17">
        <v>3469</v>
      </c>
      <c r="J17" s="17">
        <v>3340</v>
      </c>
      <c r="K17" s="17">
        <v>3216</v>
      </c>
    </row>
    <row r="18" spans="2:11" ht="39.75" customHeight="1" x14ac:dyDescent="0.3">
      <c r="B18" s="12" t="s">
        <v>9</v>
      </c>
      <c r="C18" s="3" t="s">
        <v>8</v>
      </c>
      <c r="D18" s="3"/>
      <c r="E18" s="3"/>
      <c r="F18" s="17">
        <v>96.8</v>
      </c>
      <c r="G18" s="19">
        <f>G17/F17*100</f>
        <v>96.343975283213183</v>
      </c>
      <c r="H18" s="19">
        <f>H17/G17*100</f>
        <v>96.285408872260831</v>
      </c>
      <c r="I18" s="19">
        <f>I17/H17*100</f>
        <v>96.28087704690536</v>
      </c>
      <c r="J18" s="19">
        <f>J17/I17*100</f>
        <v>96.281349091957338</v>
      </c>
      <c r="K18" s="19">
        <f>K17/J17*100</f>
        <v>96.287425149700596</v>
      </c>
    </row>
    <row r="19" spans="2:11" ht="25.5" customHeight="1" x14ac:dyDescent="0.3">
      <c r="B19" s="4" t="s">
        <v>24</v>
      </c>
      <c r="C19" s="3"/>
      <c r="D19" s="3"/>
      <c r="E19" s="3"/>
      <c r="F19" s="17"/>
      <c r="G19" s="18"/>
      <c r="H19" s="17"/>
      <c r="I19" s="18"/>
      <c r="J19" s="17"/>
      <c r="K19" s="17"/>
    </row>
    <row r="20" spans="2:11" ht="21" customHeight="1" x14ac:dyDescent="0.3">
      <c r="B20" s="5" t="s">
        <v>22</v>
      </c>
      <c r="C20" s="14" t="s">
        <v>10</v>
      </c>
      <c r="D20" s="14"/>
      <c r="E20" s="14"/>
      <c r="F20" s="17">
        <v>3778</v>
      </c>
      <c r="G20" s="18">
        <v>3676</v>
      </c>
      <c r="H20" s="17">
        <v>3577</v>
      </c>
      <c r="I20" s="18">
        <v>3480</v>
      </c>
      <c r="J20" s="17">
        <v>3386</v>
      </c>
      <c r="K20" s="17">
        <v>3295</v>
      </c>
    </row>
    <row r="21" spans="2:11" ht="21" customHeight="1" x14ac:dyDescent="0.3">
      <c r="B21" s="5" t="s">
        <v>23</v>
      </c>
      <c r="C21" s="14" t="s">
        <v>10</v>
      </c>
      <c r="D21" s="14"/>
      <c r="E21" s="14"/>
      <c r="F21" s="17">
        <v>2651</v>
      </c>
      <c r="G21" s="18">
        <v>2579</v>
      </c>
      <c r="H21" s="17">
        <v>2510</v>
      </c>
      <c r="I21" s="18">
        <v>2442</v>
      </c>
      <c r="J21" s="17">
        <v>2376</v>
      </c>
      <c r="K21" s="17">
        <v>2312</v>
      </c>
    </row>
    <row r="22" spans="2:11" ht="21" customHeight="1" x14ac:dyDescent="0.3">
      <c r="B22" s="4" t="s">
        <v>11</v>
      </c>
      <c r="C22" s="14" t="s">
        <v>10</v>
      </c>
      <c r="D22" s="14"/>
      <c r="E22" s="14"/>
      <c r="F22" s="21">
        <v>57</v>
      </c>
      <c r="G22" s="27">
        <v>56</v>
      </c>
      <c r="H22" s="17">
        <v>50</v>
      </c>
      <c r="I22" s="18">
        <v>51</v>
      </c>
      <c r="J22" s="17">
        <v>54</v>
      </c>
      <c r="K22" s="17">
        <v>54</v>
      </c>
    </row>
    <row r="23" spans="2:11" ht="21" customHeight="1" x14ac:dyDescent="0.3">
      <c r="B23" s="4" t="s">
        <v>12</v>
      </c>
      <c r="C23" s="14" t="s">
        <v>10</v>
      </c>
      <c r="D23" s="14"/>
      <c r="E23" s="14"/>
      <c r="F23" s="21">
        <v>182</v>
      </c>
      <c r="G23" s="27">
        <v>172</v>
      </c>
      <c r="H23" s="17">
        <v>171</v>
      </c>
      <c r="I23" s="18">
        <v>179</v>
      </c>
      <c r="J23" s="17">
        <v>177</v>
      </c>
      <c r="K23" s="17">
        <v>175</v>
      </c>
    </row>
    <row r="24" spans="2:11" ht="21" customHeight="1" x14ac:dyDescent="0.3">
      <c r="B24" s="4" t="s">
        <v>14</v>
      </c>
      <c r="C24" s="14" t="s">
        <v>10</v>
      </c>
      <c r="D24" s="14"/>
      <c r="E24" s="14"/>
      <c r="F24" s="17">
        <f t="shared" ref="F24:K24" si="1">F22-F23</f>
        <v>-125</v>
      </c>
      <c r="G24" s="18">
        <f t="shared" si="1"/>
        <v>-116</v>
      </c>
      <c r="H24" s="17">
        <f t="shared" si="1"/>
        <v>-121</v>
      </c>
      <c r="I24" s="18">
        <f t="shared" si="1"/>
        <v>-128</v>
      </c>
      <c r="J24" s="17">
        <f t="shared" si="1"/>
        <v>-123</v>
      </c>
      <c r="K24" s="17">
        <f t="shared" si="1"/>
        <v>-121</v>
      </c>
    </row>
    <row r="25" spans="2:11" ht="21" customHeight="1" x14ac:dyDescent="0.3">
      <c r="B25" s="4" t="s">
        <v>15</v>
      </c>
      <c r="C25" s="14" t="s">
        <v>10</v>
      </c>
      <c r="D25" s="14"/>
      <c r="E25" s="14"/>
      <c r="F25" s="21">
        <v>301</v>
      </c>
      <c r="G25" s="27">
        <v>165</v>
      </c>
      <c r="H25" s="17">
        <v>168</v>
      </c>
      <c r="I25" s="18">
        <v>172</v>
      </c>
      <c r="J25" s="17">
        <v>174</v>
      </c>
      <c r="K25" s="17">
        <v>176</v>
      </c>
    </row>
    <row r="26" spans="2:11" ht="21" customHeight="1" x14ac:dyDescent="0.3">
      <c r="B26" s="4" t="s">
        <v>16</v>
      </c>
      <c r="C26" s="14" t="s">
        <v>10</v>
      </c>
      <c r="D26" s="14"/>
      <c r="E26" s="14"/>
      <c r="F26" s="21">
        <v>395</v>
      </c>
      <c r="G26" s="27">
        <v>339</v>
      </c>
      <c r="H26" s="17">
        <v>312</v>
      </c>
      <c r="I26" s="18">
        <v>312</v>
      </c>
      <c r="J26" s="17">
        <v>297</v>
      </c>
      <c r="K26" s="17">
        <v>312</v>
      </c>
    </row>
    <row r="27" spans="2:11" ht="21" customHeight="1" x14ac:dyDescent="0.3">
      <c r="B27" s="4" t="s">
        <v>13</v>
      </c>
      <c r="C27" s="14" t="s">
        <v>10</v>
      </c>
      <c r="D27" s="14"/>
      <c r="E27" s="14"/>
      <c r="F27" s="17">
        <f t="shared" ref="F27:K27" si="2">F25-F26</f>
        <v>-94</v>
      </c>
      <c r="G27" s="18">
        <f t="shared" si="2"/>
        <v>-174</v>
      </c>
      <c r="H27" s="17">
        <f t="shared" si="2"/>
        <v>-144</v>
      </c>
      <c r="I27" s="18">
        <f t="shared" si="2"/>
        <v>-140</v>
      </c>
      <c r="J27" s="17">
        <f t="shared" si="2"/>
        <v>-123</v>
      </c>
      <c r="K27" s="17">
        <f t="shared" si="2"/>
        <v>-136</v>
      </c>
    </row>
    <row r="28" spans="2:11" ht="25.5" customHeight="1" x14ac:dyDescent="0.3">
      <c r="B28" s="134" t="s">
        <v>253</v>
      </c>
      <c r="C28" s="137"/>
      <c r="D28" s="137"/>
      <c r="E28" s="138"/>
      <c r="F28" s="139"/>
      <c r="G28" s="140"/>
      <c r="H28" s="139"/>
      <c r="I28" s="140"/>
      <c r="J28" s="139"/>
      <c r="K28" s="139"/>
    </row>
    <row r="29" spans="2:11" ht="13.5" customHeight="1" x14ac:dyDescent="0.3">
      <c r="B29" s="223" t="s">
        <v>68</v>
      </c>
      <c r="C29" s="224"/>
      <c r="D29" s="224"/>
      <c r="E29" s="228"/>
      <c r="F29" s="17"/>
      <c r="G29" s="18"/>
      <c r="H29" s="17"/>
      <c r="I29" s="18"/>
      <c r="J29" s="17"/>
      <c r="K29" s="17"/>
    </row>
    <row r="30" spans="2:11" ht="21" customHeight="1" x14ac:dyDescent="0.3">
      <c r="B30" s="37" t="s">
        <v>30</v>
      </c>
      <c r="C30" s="38" t="s">
        <v>31</v>
      </c>
      <c r="D30" s="39">
        <f>D32+D44+D45</f>
        <v>4.5999999999999996</v>
      </c>
      <c r="E30" s="39">
        <f t="shared" ref="E30:K30" si="3">E32+E44+E45</f>
        <v>4.5</v>
      </c>
      <c r="F30" s="39">
        <f t="shared" si="3"/>
        <v>4.45</v>
      </c>
      <c r="G30" s="39">
        <f>G32+G44+G45</f>
        <v>4.4660000000000002</v>
      </c>
      <c r="H30" s="39">
        <f>H32+H44+H45</f>
        <v>4.3259999999999996</v>
      </c>
      <c r="I30" s="39">
        <f t="shared" si="3"/>
        <v>4.3120000000000003</v>
      </c>
      <c r="J30" s="39">
        <f t="shared" si="3"/>
        <v>4.3069999999999995</v>
      </c>
      <c r="K30" s="40">
        <f t="shared" si="3"/>
        <v>4.3029999999999999</v>
      </c>
    </row>
    <row r="31" spans="2:11" ht="21" customHeight="1" x14ac:dyDescent="0.3">
      <c r="B31" s="37" t="s">
        <v>32</v>
      </c>
      <c r="C31" s="38"/>
      <c r="D31" s="41"/>
      <c r="E31" s="41"/>
      <c r="F31" s="41"/>
      <c r="G31" s="41"/>
      <c r="H31" s="41"/>
      <c r="I31" s="41"/>
      <c r="J31" s="42"/>
      <c r="K31" s="43"/>
    </row>
    <row r="32" spans="2:11" ht="21" customHeight="1" x14ac:dyDescent="0.3">
      <c r="B32" s="44" t="s">
        <v>33</v>
      </c>
      <c r="C32" s="38" t="s">
        <v>31</v>
      </c>
      <c r="D32" s="45">
        <f>D34+D35+D36+D43</f>
        <v>2.6</v>
      </c>
      <c r="E32" s="45">
        <f t="shared" ref="E32:K32" si="4">E34+E35+E36+E43</f>
        <v>2.5500000000000003</v>
      </c>
      <c r="F32" s="45">
        <f t="shared" si="4"/>
        <v>2.5</v>
      </c>
      <c r="G32" s="45">
        <f>G34+G35+G36+G43</f>
        <v>2.5060000000000002</v>
      </c>
      <c r="H32" s="45">
        <f>H34+H35+H36+H43</f>
        <v>2.3159999999999998</v>
      </c>
      <c r="I32" s="45">
        <f t="shared" si="4"/>
        <v>2.302</v>
      </c>
      <c r="J32" s="45">
        <f t="shared" si="4"/>
        <v>2.2999999999999998</v>
      </c>
      <c r="K32" s="46">
        <f t="shared" si="4"/>
        <v>2.298</v>
      </c>
    </row>
    <row r="33" spans="2:11" ht="21" customHeight="1" x14ac:dyDescent="0.3">
      <c r="B33" s="44" t="s">
        <v>34</v>
      </c>
      <c r="C33" s="38"/>
      <c r="D33" s="41"/>
      <c r="E33" s="41"/>
      <c r="F33" s="41"/>
      <c r="G33" s="41"/>
      <c r="H33" s="41"/>
      <c r="I33" s="41"/>
      <c r="J33" s="42"/>
      <c r="K33" s="43"/>
    </row>
    <row r="34" spans="2:11" ht="21" customHeight="1" x14ac:dyDescent="0.3">
      <c r="B34" s="44" t="s">
        <v>35</v>
      </c>
      <c r="C34" s="38" t="s">
        <v>31</v>
      </c>
      <c r="D34" s="47">
        <v>0.10199999999999999</v>
      </c>
      <c r="E34" s="47">
        <v>0.105</v>
      </c>
      <c r="F34" s="47">
        <v>0.105</v>
      </c>
      <c r="G34" s="47">
        <v>0.105</v>
      </c>
      <c r="H34" s="47">
        <v>0.09</v>
      </c>
      <c r="I34" s="47">
        <v>0.09</v>
      </c>
      <c r="J34" s="47">
        <v>0.09</v>
      </c>
      <c r="K34" s="47">
        <v>0.09</v>
      </c>
    </row>
    <row r="35" spans="2:11" ht="21" customHeight="1" x14ac:dyDescent="0.3">
      <c r="B35" s="44" t="s">
        <v>36</v>
      </c>
      <c r="C35" s="38"/>
      <c r="D35" s="47">
        <v>0.878</v>
      </c>
      <c r="E35" s="47">
        <v>0.875</v>
      </c>
      <c r="F35" s="47">
        <v>0.86799999999999999</v>
      </c>
      <c r="G35" s="47">
        <v>0.86299999999999999</v>
      </c>
      <c r="H35" s="47">
        <v>0.84299999999999997</v>
      </c>
      <c r="I35" s="47">
        <v>0.83599999999999997</v>
      </c>
      <c r="J35" s="47">
        <v>0.83599999999999997</v>
      </c>
      <c r="K35" s="47">
        <v>0.83599999999999997</v>
      </c>
    </row>
    <row r="36" spans="2:11" ht="21" customHeight="1" x14ac:dyDescent="0.3">
      <c r="B36" s="44" t="s">
        <v>37</v>
      </c>
      <c r="C36" s="38" t="s">
        <v>31</v>
      </c>
      <c r="D36" s="46">
        <f>D38+D39+D40+D41+D42</f>
        <v>0.875</v>
      </c>
      <c r="E36" s="46">
        <f t="shared" ref="E36:K36" si="5">E38+E39+E40+E41+E42</f>
        <v>0.78500000000000003</v>
      </c>
      <c r="F36" s="46">
        <f t="shared" si="5"/>
        <v>0.76800000000000002</v>
      </c>
      <c r="G36" s="46">
        <f t="shared" si="5"/>
        <v>0.79600000000000004</v>
      </c>
      <c r="H36" s="46">
        <f t="shared" si="5"/>
        <v>0.63</v>
      </c>
      <c r="I36" s="46">
        <f t="shared" si="5"/>
        <v>0.63100000000000001</v>
      </c>
      <c r="J36" s="46">
        <f t="shared" si="5"/>
        <v>0.629</v>
      </c>
      <c r="K36" s="46">
        <f t="shared" si="5"/>
        <v>0.627</v>
      </c>
    </row>
    <row r="37" spans="2:11" ht="21" customHeight="1" x14ac:dyDescent="0.3">
      <c r="B37" s="44" t="s">
        <v>38</v>
      </c>
      <c r="C37" s="38"/>
      <c r="D37" s="48"/>
      <c r="E37" s="48"/>
      <c r="F37" s="48"/>
      <c r="G37" s="48"/>
      <c r="H37" s="48"/>
      <c r="I37" s="48"/>
      <c r="J37" s="43"/>
      <c r="K37" s="43"/>
    </row>
    <row r="38" spans="2:11" ht="21" customHeight="1" x14ac:dyDescent="0.3">
      <c r="B38" s="44" t="s">
        <v>39</v>
      </c>
      <c r="C38" s="38" t="s">
        <v>31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9">
        <v>0</v>
      </c>
      <c r="K38" s="49">
        <v>0</v>
      </c>
    </row>
    <row r="39" spans="2:11" ht="21" customHeight="1" x14ac:dyDescent="0.3">
      <c r="B39" s="44" t="s">
        <v>40</v>
      </c>
      <c r="C39" s="38"/>
      <c r="D39" s="47">
        <v>0.11</v>
      </c>
      <c r="E39" s="47">
        <v>0.11</v>
      </c>
      <c r="F39" s="47">
        <v>0.115</v>
      </c>
      <c r="G39" s="47">
        <v>0.121</v>
      </c>
      <c r="H39" s="47">
        <v>0.114</v>
      </c>
      <c r="I39" s="47">
        <v>0.11700000000000001</v>
      </c>
      <c r="J39" s="50">
        <v>0.11899999999999999</v>
      </c>
      <c r="K39" s="50">
        <v>0.122</v>
      </c>
    </row>
    <row r="40" spans="2:11" ht="21" customHeight="1" x14ac:dyDescent="0.3">
      <c r="B40" s="44" t="s">
        <v>41</v>
      </c>
      <c r="C40" s="38"/>
      <c r="D40" s="47">
        <v>3.5000000000000003E-2</v>
      </c>
      <c r="E40" s="47">
        <v>3.5000000000000003E-2</v>
      </c>
      <c r="F40" s="47">
        <v>3.5999999999999997E-2</v>
      </c>
      <c r="G40" s="47">
        <v>4.4999999999999998E-2</v>
      </c>
      <c r="H40" s="47">
        <v>0.04</v>
      </c>
      <c r="I40" s="47">
        <v>4.2999999999999997E-2</v>
      </c>
      <c r="J40" s="50">
        <v>4.4999999999999998E-2</v>
      </c>
      <c r="K40" s="50">
        <v>4.4999999999999998E-2</v>
      </c>
    </row>
    <row r="41" spans="2:11" ht="21" customHeight="1" x14ac:dyDescent="0.3">
      <c r="B41" s="44" t="s">
        <v>42</v>
      </c>
      <c r="C41" s="38" t="s">
        <v>31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50">
        <v>0</v>
      </c>
      <c r="K41" s="50">
        <v>0</v>
      </c>
    </row>
    <row r="42" spans="2:11" ht="22.5" customHeight="1" x14ac:dyDescent="0.3">
      <c r="B42" s="44" t="s">
        <v>43</v>
      </c>
      <c r="C42" s="38" t="s">
        <v>31</v>
      </c>
      <c r="D42" s="47">
        <v>0.73</v>
      </c>
      <c r="E42" s="47">
        <v>0.64</v>
      </c>
      <c r="F42" s="47">
        <v>0.61699999999999999</v>
      </c>
      <c r="G42" s="47">
        <v>0.63</v>
      </c>
      <c r="H42" s="47">
        <v>0.47599999999999998</v>
      </c>
      <c r="I42" s="47">
        <v>0.47099999999999997</v>
      </c>
      <c r="J42" s="50">
        <v>0.46500000000000002</v>
      </c>
      <c r="K42" s="50">
        <v>0.46</v>
      </c>
    </row>
    <row r="43" spans="2:11" ht="93.75" customHeight="1" x14ac:dyDescent="0.3">
      <c r="B43" s="44" t="s">
        <v>44</v>
      </c>
      <c r="C43" s="38"/>
      <c r="D43" s="51">
        <v>0.745</v>
      </c>
      <c r="E43" s="51">
        <v>0.78500000000000003</v>
      </c>
      <c r="F43" s="51">
        <v>0.75900000000000001</v>
      </c>
      <c r="G43" s="51">
        <v>0.74199999999999999</v>
      </c>
      <c r="H43" s="51">
        <v>0.753</v>
      </c>
      <c r="I43" s="51">
        <v>0.745</v>
      </c>
      <c r="J43" s="52">
        <v>0.745</v>
      </c>
      <c r="K43" s="50">
        <v>0.745</v>
      </c>
    </row>
    <row r="44" spans="2:11" ht="42" customHeight="1" x14ac:dyDescent="0.3">
      <c r="B44" s="44" t="s">
        <v>45</v>
      </c>
      <c r="C44" s="38" t="s">
        <v>31</v>
      </c>
      <c r="D44" s="51">
        <v>0.5</v>
      </c>
      <c r="E44" s="51">
        <v>0.5</v>
      </c>
      <c r="F44" s="51">
        <v>0.5</v>
      </c>
      <c r="G44" s="51">
        <v>0.48</v>
      </c>
      <c r="H44" s="51">
        <v>0.48</v>
      </c>
      <c r="I44" s="51">
        <v>0.48</v>
      </c>
      <c r="J44" s="52">
        <v>0.47699999999999998</v>
      </c>
      <c r="K44" s="50">
        <v>0.47499999999999998</v>
      </c>
    </row>
    <row r="45" spans="2:11" ht="39.75" customHeight="1" x14ac:dyDescent="0.3">
      <c r="B45" s="44" t="s">
        <v>46</v>
      </c>
      <c r="C45" s="38" t="s">
        <v>31</v>
      </c>
      <c r="D45" s="45">
        <v>1.5</v>
      </c>
      <c r="E45" s="45">
        <v>1.45</v>
      </c>
      <c r="F45" s="45">
        <v>1.45</v>
      </c>
      <c r="G45" s="45">
        <v>1.48</v>
      </c>
      <c r="H45" s="45">
        <v>1.53</v>
      </c>
      <c r="I45" s="45">
        <v>1.53</v>
      </c>
      <c r="J45" s="52">
        <v>1.53</v>
      </c>
      <c r="K45" s="50">
        <v>1.53</v>
      </c>
    </row>
    <row r="46" spans="2:11" ht="21" customHeight="1" x14ac:dyDescent="0.3">
      <c r="B46" s="37" t="s">
        <v>47</v>
      </c>
      <c r="C46" s="38"/>
      <c r="D46" s="41"/>
      <c r="E46" s="41"/>
      <c r="F46" s="41"/>
      <c r="G46" s="41"/>
      <c r="H46" s="41"/>
      <c r="I46" s="41"/>
      <c r="J46" s="53"/>
      <c r="K46" s="54"/>
    </row>
    <row r="47" spans="2:11" ht="21" customHeight="1" x14ac:dyDescent="0.3">
      <c r="B47" s="55" t="s">
        <v>48</v>
      </c>
      <c r="C47" s="38" t="s">
        <v>31</v>
      </c>
      <c r="D47" s="51">
        <f>D34+D35+D38+D41+D42</f>
        <v>1.71</v>
      </c>
      <c r="E47" s="51">
        <f t="shared" ref="E47:K47" si="6">E34+E35+E38+E41+E42</f>
        <v>1.62</v>
      </c>
      <c r="F47" s="51">
        <f t="shared" si="6"/>
        <v>1.5899999999999999</v>
      </c>
      <c r="G47" s="51">
        <f>G34+G35+G38+G41+G42</f>
        <v>1.5979999999999999</v>
      </c>
      <c r="H47" s="51">
        <f>H34+H35+H38+H41+H42</f>
        <v>1.4089999999999998</v>
      </c>
      <c r="I47" s="51">
        <f t="shared" si="6"/>
        <v>1.3969999999999998</v>
      </c>
      <c r="J47" s="51">
        <f t="shared" si="6"/>
        <v>1.391</v>
      </c>
      <c r="K47" s="47">
        <f t="shared" si="6"/>
        <v>1.3859999999999999</v>
      </c>
    </row>
    <row r="48" spans="2:11" ht="21" customHeight="1" x14ac:dyDescent="0.3">
      <c r="B48" s="56"/>
      <c r="C48" s="38" t="s">
        <v>49</v>
      </c>
      <c r="D48" s="41">
        <v>98.28</v>
      </c>
      <c r="E48" s="41">
        <f t="shared" ref="E48:K48" si="7">E47/D47*100</f>
        <v>94.736842105263165</v>
      </c>
      <c r="F48" s="41">
        <f t="shared" si="7"/>
        <v>98.148148148148124</v>
      </c>
      <c r="G48" s="41">
        <f t="shared" si="7"/>
        <v>100.50314465408805</v>
      </c>
      <c r="H48" s="41">
        <f t="shared" si="7"/>
        <v>88.172715894868574</v>
      </c>
      <c r="I48" s="41">
        <f t="shared" si="7"/>
        <v>99.148332150461314</v>
      </c>
      <c r="J48" s="41">
        <f t="shared" si="7"/>
        <v>99.570508231925572</v>
      </c>
      <c r="K48" s="48">
        <f t="shared" si="7"/>
        <v>99.640546369518319</v>
      </c>
    </row>
    <row r="49" spans="2:11" ht="21" customHeight="1" x14ac:dyDescent="0.3">
      <c r="B49" s="37" t="s">
        <v>50</v>
      </c>
      <c r="C49" s="38"/>
      <c r="D49" s="41"/>
      <c r="E49" s="41"/>
      <c r="F49" s="41"/>
      <c r="G49" s="41"/>
      <c r="H49" s="41"/>
      <c r="I49" s="41"/>
      <c r="J49" s="42"/>
      <c r="K49" s="43"/>
    </row>
    <row r="50" spans="2:11" ht="21" customHeight="1" x14ac:dyDescent="0.3">
      <c r="B50" s="57" t="s">
        <v>36</v>
      </c>
      <c r="C50" s="38" t="s">
        <v>31</v>
      </c>
      <c r="D50" s="51">
        <f>D35</f>
        <v>0.878</v>
      </c>
      <c r="E50" s="51">
        <f>E35</f>
        <v>0.875</v>
      </c>
      <c r="F50" s="51">
        <f t="shared" ref="F50:K50" si="8">F35</f>
        <v>0.86799999999999999</v>
      </c>
      <c r="G50" s="51">
        <f t="shared" si="8"/>
        <v>0.86299999999999999</v>
      </c>
      <c r="H50" s="51">
        <f t="shared" si="8"/>
        <v>0.84299999999999997</v>
      </c>
      <c r="I50" s="51">
        <f t="shared" si="8"/>
        <v>0.83599999999999997</v>
      </c>
      <c r="J50" s="51">
        <f t="shared" si="8"/>
        <v>0.83599999999999997</v>
      </c>
      <c r="K50" s="51">
        <f t="shared" si="8"/>
        <v>0.83599999999999997</v>
      </c>
    </row>
    <row r="51" spans="2:11" ht="21" customHeight="1" x14ac:dyDescent="0.3">
      <c r="B51" s="56"/>
      <c r="C51" s="38" t="s">
        <v>49</v>
      </c>
      <c r="D51" s="41">
        <v>99.77</v>
      </c>
      <c r="E51" s="41">
        <f t="shared" ref="E51:K51" si="9">E50/D50*100</f>
        <v>99.658314350797255</v>
      </c>
      <c r="F51" s="41">
        <f t="shared" si="9"/>
        <v>99.2</v>
      </c>
      <c r="G51" s="41">
        <f t="shared" si="9"/>
        <v>99.423963133640541</v>
      </c>
      <c r="H51" s="41">
        <f t="shared" si="9"/>
        <v>97.682502896871384</v>
      </c>
      <c r="I51" s="41">
        <f t="shared" si="9"/>
        <v>99.169632265717681</v>
      </c>
      <c r="J51" s="41">
        <f t="shared" si="9"/>
        <v>100</v>
      </c>
      <c r="K51" s="41">
        <f t="shared" si="9"/>
        <v>100</v>
      </c>
    </row>
    <row r="52" spans="2:11" ht="21" customHeight="1" x14ac:dyDescent="0.3">
      <c r="B52" s="57" t="s">
        <v>51</v>
      </c>
      <c r="C52" s="38" t="s">
        <v>31</v>
      </c>
      <c r="D52" s="47">
        <f>D47-D50</f>
        <v>0.83199999999999996</v>
      </c>
      <c r="E52" s="47">
        <f t="shared" ref="E52:K52" si="10">E47-E50</f>
        <v>0.74500000000000011</v>
      </c>
      <c r="F52" s="47">
        <f t="shared" si="10"/>
        <v>0.72199999999999986</v>
      </c>
      <c r="G52" s="47">
        <f t="shared" si="10"/>
        <v>0.73499999999999988</v>
      </c>
      <c r="H52" s="47">
        <f t="shared" si="10"/>
        <v>0.56599999999999984</v>
      </c>
      <c r="I52" s="47">
        <f t="shared" si="10"/>
        <v>0.56099999999999983</v>
      </c>
      <c r="J52" s="47">
        <f t="shared" si="10"/>
        <v>0.55500000000000005</v>
      </c>
      <c r="K52" s="47">
        <f t="shared" si="10"/>
        <v>0.54999999999999993</v>
      </c>
    </row>
    <row r="53" spans="2:11" ht="21" customHeight="1" x14ac:dyDescent="0.3">
      <c r="B53" s="56"/>
      <c r="C53" s="38" t="s">
        <v>49</v>
      </c>
      <c r="D53" s="41">
        <v>96.74</v>
      </c>
      <c r="E53" s="41">
        <f t="shared" ref="E53:K53" si="11">E52/D52*100</f>
        <v>89.543269230769255</v>
      </c>
      <c r="F53" s="41">
        <f t="shared" si="11"/>
        <v>96.912751677852313</v>
      </c>
      <c r="G53" s="41">
        <f t="shared" si="11"/>
        <v>101.8005540166205</v>
      </c>
      <c r="H53" s="41">
        <f t="shared" si="11"/>
        <v>77.006802721088434</v>
      </c>
      <c r="I53" s="41">
        <f t="shared" si="11"/>
        <v>99.116607773851584</v>
      </c>
      <c r="J53" s="41">
        <f t="shared" si="11"/>
        <v>98.930481283422495</v>
      </c>
      <c r="K53" s="41">
        <f t="shared" si="11"/>
        <v>99.099099099099078</v>
      </c>
    </row>
    <row r="54" spans="2:11" ht="21" customHeight="1" x14ac:dyDescent="0.3">
      <c r="B54" s="37" t="s">
        <v>52</v>
      </c>
      <c r="C54" s="38" t="s">
        <v>53</v>
      </c>
      <c r="D54" s="38">
        <f t="shared" ref="D54:K54" si="12">D56+D57</f>
        <v>35</v>
      </c>
      <c r="E54" s="38">
        <f t="shared" si="12"/>
        <v>33</v>
      </c>
      <c r="F54" s="38">
        <f t="shared" si="12"/>
        <v>0</v>
      </c>
      <c r="G54" s="38">
        <f t="shared" si="12"/>
        <v>0</v>
      </c>
      <c r="H54" s="38">
        <f t="shared" si="12"/>
        <v>0</v>
      </c>
      <c r="I54" s="38">
        <f t="shared" si="12"/>
        <v>0</v>
      </c>
      <c r="J54" s="38">
        <f t="shared" si="12"/>
        <v>0</v>
      </c>
      <c r="K54" s="38">
        <f t="shared" si="12"/>
        <v>0</v>
      </c>
    </row>
    <row r="55" spans="2:11" ht="21" customHeight="1" x14ac:dyDescent="0.3">
      <c r="B55" s="44" t="s">
        <v>54</v>
      </c>
      <c r="C55" s="38"/>
      <c r="D55" s="38"/>
      <c r="E55" s="38"/>
      <c r="F55" s="38"/>
      <c r="G55" s="38"/>
      <c r="H55" s="38"/>
      <c r="I55" s="38"/>
      <c r="J55" s="38"/>
      <c r="K55" s="42"/>
    </row>
    <row r="56" spans="2:11" ht="21" customHeight="1" x14ac:dyDescent="0.3">
      <c r="B56" s="58" t="s">
        <v>55</v>
      </c>
      <c r="C56" s="38" t="s">
        <v>53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59">
        <v>0</v>
      </c>
      <c r="J56" s="60">
        <v>0</v>
      </c>
      <c r="K56" s="60">
        <v>0</v>
      </c>
    </row>
    <row r="57" spans="2:11" ht="21" customHeight="1" x14ac:dyDescent="0.3">
      <c r="B57" s="58" t="s">
        <v>56</v>
      </c>
      <c r="C57" s="38" t="s">
        <v>53</v>
      </c>
      <c r="D57" s="41">
        <v>35</v>
      </c>
      <c r="E57" s="41">
        <v>33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</row>
    <row r="58" spans="2:11" ht="21" customHeight="1" x14ac:dyDescent="0.3">
      <c r="B58" s="55" t="s">
        <v>57</v>
      </c>
      <c r="C58" s="38" t="s">
        <v>31</v>
      </c>
      <c r="D58" s="51">
        <f>D47+D39+D40+D43</f>
        <v>2.6</v>
      </c>
      <c r="E58" s="51">
        <f t="shared" ref="E58:K58" si="13">E47+E39+E40+E43</f>
        <v>2.5500000000000003</v>
      </c>
      <c r="F58" s="51">
        <f t="shared" si="13"/>
        <v>2.5</v>
      </c>
      <c r="G58" s="51">
        <f t="shared" si="13"/>
        <v>2.5059999999999998</v>
      </c>
      <c r="H58" s="51">
        <f>H47+H39+H40+H43</f>
        <v>2.3159999999999998</v>
      </c>
      <c r="I58" s="51">
        <f t="shared" si="13"/>
        <v>2.3019999999999996</v>
      </c>
      <c r="J58" s="51">
        <f t="shared" si="13"/>
        <v>2.2999999999999998</v>
      </c>
      <c r="K58" s="51">
        <f t="shared" si="13"/>
        <v>2.298</v>
      </c>
    </row>
    <row r="59" spans="2:11" ht="21" customHeight="1" x14ac:dyDescent="0.3">
      <c r="B59" s="56"/>
      <c r="C59" s="38" t="s">
        <v>49</v>
      </c>
      <c r="D59" s="41">
        <v>98.11</v>
      </c>
      <c r="E59" s="41">
        <f t="shared" ref="E59:K59" si="14">E58/D58*100</f>
        <v>98.07692307692308</v>
      </c>
      <c r="F59" s="41">
        <f t="shared" si="14"/>
        <v>98.039215686274488</v>
      </c>
      <c r="G59" s="41">
        <f t="shared" si="14"/>
        <v>100.24</v>
      </c>
      <c r="H59" s="41">
        <f t="shared" si="14"/>
        <v>92.418196328810851</v>
      </c>
      <c r="I59" s="41">
        <f t="shared" si="14"/>
        <v>99.395509499136438</v>
      </c>
      <c r="J59" s="41">
        <f t="shared" si="14"/>
        <v>99.913119026933103</v>
      </c>
      <c r="K59" s="41">
        <f t="shared" si="14"/>
        <v>99.913043478260875</v>
      </c>
    </row>
    <row r="60" spans="2:11" ht="21" customHeight="1" x14ac:dyDescent="0.3">
      <c r="B60" s="61" t="s">
        <v>58</v>
      </c>
      <c r="C60" s="38"/>
      <c r="D60" s="41"/>
      <c r="E60" s="41"/>
      <c r="F60" s="41"/>
      <c r="G60" s="41"/>
      <c r="H60" s="41"/>
      <c r="I60" s="41"/>
      <c r="J60" s="41"/>
      <c r="K60" s="42"/>
    </row>
    <row r="61" spans="2:11" ht="21" customHeight="1" x14ac:dyDescent="0.3">
      <c r="B61" s="58" t="s">
        <v>36</v>
      </c>
      <c r="C61" s="62" t="s">
        <v>31</v>
      </c>
      <c r="D61" s="51">
        <f>D50</f>
        <v>0.878</v>
      </c>
      <c r="E61" s="51">
        <f t="shared" ref="E61:K61" si="15">E50</f>
        <v>0.875</v>
      </c>
      <c r="F61" s="51">
        <f t="shared" si="15"/>
        <v>0.86799999999999999</v>
      </c>
      <c r="G61" s="51">
        <f t="shared" si="15"/>
        <v>0.86299999999999999</v>
      </c>
      <c r="H61" s="51">
        <f t="shared" si="15"/>
        <v>0.84299999999999997</v>
      </c>
      <c r="I61" s="51">
        <f t="shared" si="15"/>
        <v>0.83599999999999997</v>
      </c>
      <c r="J61" s="51">
        <f t="shared" si="15"/>
        <v>0.83599999999999997</v>
      </c>
      <c r="K61" s="51">
        <f t="shared" si="15"/>
        <v>0.83599999999999997</v>
      </c>
    </row>
    <row r="62" spans="2:11" ht="21" customHeight="1" x14ac:dyDescent="0.3">
      <c r="B62" s="58" t="s">
        <v>51</v>
      </c>
      <c r="C62" s="62" t="s">
        <v>31</v>
      </c>
      <c r="D62" s="51">
        <f>D58-D61</f>
        <v>1.722</v>
      </c>
      <c r="E62" s="51">
        <f t="shared" ref="E62:K62" si="16">E58-E61</f>
        <v>1.6750000000000003</v>
      </c>
      <c r="F62" s="51">
        <f t="shared" si="16"/>
        <v>1.6320000000000001</v>
      </c>
      <c r="G62" s="51">
        <f t="shared" si="16"/>
        <v>1.6429999999999998</v>
      </c>
      <c r="H62" s="51">
        <f t="shared" si="16"/>
        <v>1.4729999999999999</v>
      </c>
      <c r="I62" s="51">
        <f t="shared" si="16"/>
        <v>1.4659999999999997</v>
      </c>
      <c r="J62" s="51">
        <f t="shared" si="16"/>
        <v>1.464</v>
      </c>
      <c r="K62" s="51">
        <f t="shared" si="16"/>
        <v>1.4620000000000002</v>
      </c>
    </row>
    <row r="63" spans="2:11" ht="21" customHeight="1" x14ac:dyDescent="0.3">
      <c r="B63" s="55" t="s">
        <v>59</v>
      </c>
      <c r="C63" s="38" t="s">
        <v>60</v>
      </c>
      <c r="D63" s="41">
        <f>D71/D47/12*1000</f>
        <v>16699.658869395713</v>
      </c>
      <c r="E63" s="41">
        <f t="shared" ref="E63:K63" si="17">E71/E47/12*1000</f>
        <v>20076.286008230451</v>
      </c>
      <c r="F63" s="41">
        <f t="shared" si="17"/>
        <v>21024.790356394133</v>
      </c>
      <c r="G63" s="41">
        <f>G71/G47/12*1000</f>
        <v>22040.050062578222</v>
      </c>
      <c r="H63" s="41">
        <f>H71/H47/12*1000</f>
        <v>22437.603501301164</v>
      </c>
      <c r="I63" s="41">
        <f t="shared" si="17"/>
        <v>22969.816272965883</v>
      </c>
      <c r="J63" s="41">
        <f t="shared" si="17"/>
        <v>23518.092499400911</v>
      </c>
      <c r="K63" s="41">
        <f t="shared" si="17"/>
        <v>24138.468013468013</v>
      </c>
    </row>
    <row r="64" spans="2:11" ht="21" customHeight="1" x14ac:dyDescent="0.3">
      <c r="B64" s="56"/>
      <c r="C64" s="38" t="s">
        <v>49</v>
      </c>
      <c r="D64" s="39">
        <v>111.87</v>
      </c>
      <c r="E64" s="39">
        <f t="shared" ref="E64:K64" si="18">E63/D63*100</f>
        <v>120.21973721285315</v>
      </c>
      <c r="F64" s="39">
        <f t="shared" si="18"/>
        <v>104.72450107442599</v>
      </c>
      <c r="G64" s="39">
        <f t="shared" si="18"/>
        <v>104.8288695819282</v>
      </c>
      <c r="H64" s="39">
        <f t="shared" si="18"/>
        <v>101.80377738523356</v>
      </c>
      <c r="I64" s="39">
        <f t="shared" si="18"/>
        <v>102.37196798505623</v>
      </c>
      <c r="J64" s="39">
        <f t="shared" si="18"/>
        <v>102.38694215016564</v>
      </c>
      <c r="K64" s="39">
        <f t="shared" si="18"/>
        <v>102.63786492923653</v>
      </c>
    </row>
    <row r="65" spans="2:11" ht="21" customHeight="1" x14ac:dyDescent="0.3">
      <c r="B65" s="57" t="s">
        <v>61</v>
      </c>
      <c r="C65" s="38" t="s">
        <v>60</v>
      </c>
      <c r="D65" s="41">
        <f>D74/D50/12*1000</f>
        <v>18527.524677296886</v>
      </c>
      <c r="E65" s="41">
        <f t="shared" ref="E65:K65" si="19">E74/E50/12*1000</f>
        <v>18909.142857142859</v>
      </c>
      <c r="F65" s="41">
        <f t="shared" si="19"/>
        <v>20663.498463901688</v>
      </c>
      <c r="G65" s="41">
        <f t="shared" si="19"/>
        <v>22233.680957898803</v>
      </c>
      <c r="H65" s="41">
        <f t="shared" si="19"/>
        <v>22850.830367734277</v>
      </c>
      <c r="I65" s="41">
        <f t="shared" si="19"/>
        <v>23510.964912280702</v>
      </c>
      <c r="J65" s="41">
        <f t="shared" si="19"/>
        <v>24074.162679425841</v>
      </c>
      <c r="K65" s="41">
        <f t="shared" si="19"/>
        <v>24627.890749601276</v>
      </c>
    </row>
    <row r="66" spans="2:11" ht="21" customHeight="1" x14ac:dyDescent="0.3">
      <c r="B66" s="56"/>
      <c r="C66" s="38" t="s">
        <v>49</v>
      </c>
      <c r="D66" s="39">
        <v>103.42</v>
      </c>
      <c r="E66" s="39">
        <f t="shared" ref="E66:K66" si="20">E65/D65*100</f>
        <v>102.05973645423663</v>
      </c>
      <c r="F66" s="39">
        <f t="shared" si="20"/>
        <v>109.27781666262111</v>
      </c>
      <c r="G66" s="39">
        <f t="shared" si="20"/>
        <v>107.59882212946738</v>
      </c>
      <c r="H66" s="39">
        <f t="shared" si="20"/>
        <v>102.7757410525234</v>
      </c>
      <c r="I66" s="39">
        <f t="shared" si="20"/>
        <v>102.88888646024236</v>
      </c>
      <c r="J66" s="39">
        <f t="shared" si="20"/>
        <v>102.39546853668674</v>
      </c>
      <c r="K66" s="39">
        <f t="shared" si="20"/>
        <v>102.30009274901452</v>
      </c>
    </row>
    <row r="67" spans="2:11" ht="21" customHeight="1" x14ac:dyDescent="0.3">
      <c r="B67" s="57" t="s">
        <v>62</v>
      </c>
      <c r="C67" s="38" t="s">
        <v>60</v>
      </c>
      <c r="D67" s="63">
        <f>D76/D52/12*1000</f>
        <v>14770.733173076926</v>
      </c>
      <c r="E67" s="63">
        <f t="shared" ref="E67:K67" si="21">E76/E52/12*1000</f>
        <v>21447.091722595076</v>
      </c>
      <c r="F67" s="63">
        <f t="shared" si="21"/>
        <v>21459.141274238231</v>
      </c>
      <c r="G67" s="63">
        <f t="shared" si="21"/>
        <v>21812.698412698413</v>
      </c>
      <c r="H67" s="63">
        <f t="shared" si="21"/>
        <v>21822.143698468793</v>
      </c>
      <c r="I67" s="63">
        <f t="shared" si="21"/>
        <v>22163.39869281046</v>
      </c>
      <c r="J67" s="63">
        <f t="shared" si="21"/>
        <v>22680.480480480484</v>
      </c>
      <c r="K67" s="63">
        <f t="shared" si="21"/>
        <v>23394.545454545456</v>
      </c>
    </row>
    <row r="68" spans="2:11" ht="21" customHeight="1" x14ac:dyDescent="0.3">
      <c r="B68" s="56"/>
      <c r="C68" s="38" t="s">
        <v>49</v>
      </c>
      <c r="D68" s="39">
        <v>124.42</v>
      </c>
      <c r="E68" s="39">
        <f>E67/D67*100</f>
        <v>145.19991303943772</v>
      </c>
      <c r="F68" s="39">
        <f t="shared" ref="F68:K68" si="22">F67/E67*100</f>
        <v>100.05618268340999</v>
      </c>
      <c r="G68" s="39">
        <f t="shared" si="22"/>
        <v>101.64758288293963</v>
      </c>
      <c r="H68" s="39">
        <f t="shared" si="22"/>
        <v>100.04330177583569</v>
      </c>
      <c r="I68" s="39">
        <f t="shared" si="22"/>
        <v>101.5638014260057</v>
      </c>
      <c r="J68" s="39">
        <f t="shared" si="22"/>
        <v>102.33304374855541</v>
      </c>
      <c r="K68" s="39">
        <f t="shared" si="22"/>
        <v>103.14836793109174</v>
      </c>
    </row>
    <row r="69" spans="2:11" ht="21" customHeight="1" x14ac:dyDescent="0.3">
      <c r="B69" s="55" t="s">
        <v>63</v>
      </c>
      <c r="C69" s="38" t="s">
        <v>60</v>
      </c>
      <c r="D69" s="63">
        <f>D71/D58/12*1000</f>
        <v>10983.237179487181</v>
      </c>
      <c r="E69" s="63">
        <f>E71/E58/12*1000</f>
        <v>12754.346405228756</v>
      </c>
      <c r="F69" s="63">
        <f t="shared" ref="F69:K69" si="23">F71/F58/12*1000</f>
        <v>13371.766666666668</v>
      </c>
      <c r="G69" s="63">
        <f t="shared" si="23"/>
        <v>14054.269752593775</v>
      </c>
      <c r="H69" s="63">
        <f>H71/H58/12*1000</f>
        <v>13650.51093839954</v>
      </c>
      <c r="I69" s="63">
        <f t="shared" si="23"/>
        <v>13939.545322907617</v>
      </c>
      <c r="J69" s="63">
        <f t="shared" si="23"/>
        <v>14223.333333333336</v>
      </c>
      <c r="K69" s="63">
        <f t="shared" si="23"/>
        <v>14558.710472874964</v>
      </c>
    </row>
    <row r="70" spans="2:11" ht="21" customHeight="1" x14ac:dyDescent="0.3">
      <c r="B70" s="56"/>
      <c r="C70" s="38" t="s">
        <v>49</v>
      </c>
      <c r="D70" s="64">
        <v>112.05</v>
      </c>
      <c r="E70" s="64">
        <f t="shared" ref="E70:K70" si="24">E69/D69*100</f>
        <v>116.12556659569715</v>
      </c>
      <c r="F70" s="64">
        <f t="shared" si="24"/>
        <v>104.84086163117536</v>
      </c>
      <c r="G70" s="64">
        <f t="shared" si="24"/>
        <v>105.10406068951576</v>
      </c>
      <c r="H70" s="64">
        <f t="shared" si="24"/>
        <v>97.127144837107465</v>
      </c>
      <c r="I70" s="64">
        <f t="shared" si="24"/>
        <v>102.11738876158114</v>
      </c>
      <c r="J70" s="64">
        <f t="shared" si="24"/>
        <v>102.03584840001456</v>
      </c>
      <c r="K70" s="39">
        <f t="shared" si="24"/>
        <v>102.35793629862874</v>
      </c>
    </row>
    <row r="71" spans="2:11" ht="21" customHeight="1" x14ac:dyDescent="0.3">
      <c r="B71" s="55" t="s">
        <v>243</v>
      </c>
      <c r="C71" s="65" t="s">
        <v>64</v>
      </c>
      <c r="D71" s="66">
        <v>342.67700000000002</v>
      </c>
      <c r="E71" s="66">
        <v>390.28300000000002</v>
      </c>
      <c r="F71" s="66">
        <v>401.15300000000002</v>
      </c>
      <c r="G71" s="66">
        <v>422.64</v>
      </c>
      <c r="H71" s="66">
        <v>379.375</v>
      </c>
      <c r="I71" s="66">
        <v>385.06599999999997</v>
      </c>
      <c r="J71" s="67">
        <v>392.56400000000002</v>
      </c>
      <c r="K71" s="67">
        <v>401.471</v>
      </c>
    </row>
    <row r="72" spans="2:11" ht="21" customHeight="1" x14ac:dyDescent="0.3">
      <c r="B72" s="56"/>
      <c r="C72" s="38" t="s">
        <v>49</v>
      </c>
      <c r="D72" s="39">
        <v>109.94</v>
      </c>
      <c r="E72" s="39">
        <f t="shared" ref="E72:K72" si="25">E71/D71*100</f>
        <v>113.892382622703</v>
      </c>
      <c r="F72" s="39">
        <f t="shared" si="25"/>
        <v>102.78515846193659</v>
      </c>
      <c r="G72" s="39">
        <f t="shared" si="25"/>
        <v>105.35631043517061</v>
      </c>
      <c r="H72" s="39">
        <f t="shared" si="25"/>
        <v>89.763155404126451</v>
      </c>
      <c r="I72" s="39">
        <f t="shared" si="25"/>
        <v>101.50009884678748</v>
      </c>
      <c r="J72" s="39">
        <f t="shared" si="25"/>
        <v>101.94719866204755</v>
      </c>
      <c r="K72" s="39">
        <f t="shared" si="25"/>
        <v>102.26892939749952</v>
      </c>
    </row>
    <row r="73" spans="2:11" ht="21" customHeight="1" x14ac:dyDescent="0.3">
      <c r="B73" s="37" t="s">
        <v>65</v>
      </c>
      <c r="C73" s="38"/>
      <c r="D73" s="41"/>
      <c r="E73" s="39"/>
      <c r="F73" s="39"/>
      <c r="G73" s="39"/>
      <c r="H73" s="39"/>
      <c r="I73" s="39"/>
      <c r="J73" s="42"/>
      <c r="K73" s="42"/>
    </row>
    <row r="74" spans="2:11" ht="21" customHeight="1" x14ac:dyDescent="0.3">
      <c r="B74" s="57" t="s">
        <v>66</v>
      </c>
      <c r="C74" s="65" t="s">
        <v>64</v>
      </c>
      <c r="D74" s="66">
        <v>195.20599999999999</v>
      </c>
      <c r="E74" s="66">
        <v>198.54599999999999</v>
      </c>
      <c r="F74" s="66">
        <v>215.23099999999999</v>
      </c>
      <c r="G74" s="66">
        <v>230.25200000000001</v>
      </c>
      <c r="H74" s="66">
        <v>231.15899999999999</v>
      </c>
      <c r="I74" s="66">
        <v>235.86199999999999</v>
      </c>
      <c r="J74" s="66">
        <v>241.512</v>
      </c>
      <c r="K74" s="66">
        <v>247.06700000000001</v>
      </c>
    </row>
    <row r="75" spans="2:11" ht="21" customHeight="1" x14ac:dyDescent="0.3">
      <c r="B75" s="56"/>
      <c r="C75" s="38" t="s">
        <v>49</v>
      </c>
      <c r="D75" s="39">
        <v>103.18</v>
      </c>
      <c r="E75" s="39">
        <f t="shared" ref="E75:K75" si="26">E74/D74*100</f>
        <v>101.71101298115836</v>
      </c>
      <c r="F75" s="39">
        <f t="shared" si="26"/>
        <v>108.40359412932017</v>
      </c>
      <c r="G75" s="39">
        <f t="shared" si="26"/>
        <v>106.97901324623314</v>
      </c>
      <c r="H75" s="39">
        <f t="shared" si="26"/>
        <v>100.39391623091221</v>
      </c>
      <c r="I75" s="39">
        <f t="shared" si="26"/>
        <v>102.0345303449141</v>
      </c>
      <c r="J75" s="39">
        <f t="shared" si="26"/>
        <v>102.39546853668671</v>
      </c>
      <c r="K75" s="39">
        <f t="shared" si="26"/>
        <v>102.30009274901455</v>
      </c>
    </row>
    <row r="76" spans="2:11" ht="21" customHeight="1" x14ac:dyDescent="0.3">
      <c r="B76" s="57" t="s">
        <v>67</v>
      </c>
      <c r="C76" s="65" t="s">
        <v>64</v>
      </c>
      <c r="D76" s="66">
        <v>147.471</v>
      </c>
      <c r="E76" s="66">
        <v>191.73699999999999</v>
      </c>
      <c r="F76" s="66">
        <v>185.922</v>
      </c>
      <c r="G76" s="66">
        <f>G71-G74</f>
        <v>192.38799999999998</v>
      </c>
      <c r="H76" s="66">
        <f>H71-H74</f>
        <v>148.21600000000001</v>
      </c>
      <c r="I76" s="66">
        <f>I71-I74</f>
        <v>149.20399999999998</v>
      </c>
      <c r="J76" s="66">
        <f>J71-J74</f>
        <v>151.05200000000002</v>
      </c>
      <c r="K76" s="66">
        <f>K71-K74</f>
        <v>154.404</v>
      </c>
    </row>
    <row r="77" spans="2:11" ht="21" customHeight="1" x14ac:dyDescent="0.3">
      <c r="B77" s="56"/>
      <c r="C77" s="38" t="s">
        <v>49</v>
      </c>
      <c r="D77" s="39">
        <v>120.37</v>
      </c>
      <c r="E77" s="39">
        <f t="shared" ref="E77:K77" si="27">E76/D76*100</f>
        <v>130.01674905574654</v>
      </c>
      <c r="F77" s="39">
        <f t="shared" si="27"/>
        <v>96.967199862311389</v>
      </c>
      <c r="G77" s="39">
        <f t="shared" si="27"/>
        <v>103.47780251933605</v>
      </c>
      <c r="H77" s="39">
        <f t="shared" si="27"/>
        <v>77.040148034180945</v>
      </c>
      <c r="I77" s="39">
        <f t="shared" si="27"/>
        <v>100.66659469962755</v>
      </c>
      <c r="J77" s="39">
        <f t="shared" si="27"/>
        <v>101.23857269242113</v>
      </c>
      <c r="K77" s="39">
        <f t="shared" si="27"/>
        <v>102.21910335513596</v>
      </c>
    </row>
    <row r="78" spans="2:11" ht="12.75" customHeight="1" x14ac:dyDescent="0.3">
      <c r="B78" s="223" t="s">
        <v>80</v>
      </c>
      <c r="C78" s="224"/>
      <c r="D78" s="224"/>
      <c r="E78" s="228"/>
      <c r="F78" s="68"/>
      <c r="G78" s="68"/>
      <c r="H78" s="68"/>
      <c r="I78" s="68"/>
      <c r="J78" s="68"/>
      <c r="K78" s="68"/>
    </row>
    <row r="79" spans="2:11" ht="31.5" customHeight="1" x14ac:dyDescent="0.3">
      <c r="B79" s="32" t="s">
        <v>69</v>
      </c>
      <c r="C79" s="3" t="s">
        <v>31</v>
      </c>
      <c r="D79" s="14"/>
      <c r="E79" s="45">
        <f>E81+E82+E83+E84</f>
        <v>1.62</v>
      </c>
      <c r="F79" s="69">
        <f t="shared" ref="F79:K79" si="28">F81+F82+F83+F84</f>
        <v>1.5899999999999999</v>
      </c>
      <c r="G79" s="66">
        <f t="shared" si="28"/>
        <v>1.5979999999999999</v>
      </c>
      <c r="H79" s="66">
        <f>H81+H82+H83+H84</f>
        <v>1.4089999999999998</v>
      </c>
      <c r="I79" s="66">
        <f t="shared" si="28"/>
        <v>1.397</v>
      </c>
      <c r="J79" s="66">
        <f t="shared" si="28"/>
        <v>1.391</v>
      </c>
      <c r="K79" s="66">
        <f t="shared" si="28"/>
        <v>1.3860000000000001</v>
      </c>
    </row>
    <row r="80" spans="2:11" ht="21" customHeight="1" x14ac:dyDescent="0.3">
      <c r="B80" s="35" t="s">
        <v>70</v>
      </c>
      <c r="C80" s="3"/>
      <c r="D80" s="14"/>
      <c r="E80" s="45"/>
      <c r="F80" s="69"/>
      <c r="G80" s="66"/>
      <c r="H80" s="66"/>
      <c r="I80" s="66"/>
      <c r="J80" s="66"/>
      <c r="K80" s="66"/>
    </row>
    <row r="81" spans="2:11" ht="21" customHeight="1" x14ac:dyDescent="0.3">
      <c r="B81" s="35" t="s">
        <v>71</v>
      </c>
      <c r="C81" s="3" t="s">
        <v>31</v>
      </c>
      <c r="D81" s="14"/>
      <c r="E81" s="45">
        <v>2.5000000000000001E-2</v>
      </c>
      <c r="F81" s="69">
        <v>2.5000000000000001E-2</v>
      </c>
      <c r="G81" s="66">
        <v>2.5000000000000001E-2</v>
      </c>
      <c r="H81" s="66">
        <v>1.9E-2</v>
      </c>
      <c r="I81" s="66">
        <v>1.9E-2</v>
      </c>
      <c r="J81" s="66">
        <v>1.9E-2</v>
      </c>
      <c r="K81" s="66">
        <v>1.9E-2</v>
      </c>
    </row>
    <row r="82" spans="2:11" ht="21" customHeight="1" x14ac:dyDescent="0.3">
      <c r="B82" s="35" t="s">
        <v>72</v>
      </c>
      <c r="C82" s="3" t="s">
        <v>31</v>
      </c>
      <c r="D82" s="14"/>
      <c r="E82" s="45">
        <v>0.35299999999999998</v>
      </c>
      <c r="F82" s="69">
        <v>0.34799999999999998</v>
      </c>
      <c r="G82" s="66">
        <v>0.34399999999999997</v>
      </c>
      <c r="H82" s="66">
        <v>0.34399999999999997</v>
      </c>
      <c r="I82" s="66">
        <v>0.34399999999999997</v>
      </c>
      <c r="J82" s="66">
        <v>0.34399999999999997</v>
      </c>
      <c r="K82" s="66">
        <v>0.34399999999999997</v>
      </c>
    </row>
    <row r="83" spans="2:11" ht="21" customHeight="1" x14ac:dyDescent="0.3">
      <c r="B83" s="35" t="s">
        <v>73</v>
      </c>
      <c r="C83" s="3" t="s">
        <v>31</v>
      </c>
      <c r="D83" s="14"/>
      <c r="E83" s="45">
        <v>0.497</v>
      </c>
      <c r="F83" s="69">
        <v>0.495</v>
      </c>
      <c r="G83" s="66">
        <v>0.49399999999999999</v>
      </c>
      <c r="H83" s="66">
        <v>0.48</v>
      </c>
      <c r="I83" s="66">
        <v>0.47299999999999998</v>
      </c>
      <c r="J83" s="66">
        <v>0.47299999999999998</v>
      </c>
      <c r="K83" s="66">
        <v>0.47299999999999998</v>
      </c>
    </row>
    <row r="84" spans="2:11" ht="21" customHeight="1" x14ac:dyDescent="0.3">
      <c r="B84" s="35" t="s">
        <v>51</v>
      </c>
      <c r="C84" s="3" t="s">
        <v>31</v>
      </c>
      <c r="D84" s="14"/>
      <c r="E84" s="45">
        <v>0.745</v>
      </c>
      <c r="F84" s="69">
        <v>0.72199999999999998</v>
      </c>
      <c r="G84" s="66">
        <v>0.73499999999999999</v>
      </c>
      <c r="H84" s="66">
        <v>0.56599999999999995</v>
      </c>
      <c r="I84" s="66">
        <v>0.56100000000000005</v>
      </c>
      <c r="J84" s="66">
        <v>0.55500000000000005</v>
      </c>
      <c r="K84" s="66">
        <v>0.55000000000000004</v>
      </c>
    </row>
    <row r="85" spans="2:11" ht="36.75" customHeight="1" x14ac:dyDescent="0.3">
      <c r="B85" s="32" t="s">
        <v>74</v>
      </c>
      <c r="C85" s="3" t="s">
        <v>60</v>
      </c>
      <c r="D85" s="14"/>
      <c r="E85" s="45">
        <f>E91/E79/12*1000</f>
        <v>20076.286008230451</v>
      </c>
      <c r="F85" s="69">
        <f t="shared" ref="F85:K85" si="29">F91/F79/12*1000</f>
        <v>21024.790356394133</v>
      </c>
      <c r="G85" s="66">
        <f t="shared" si="29"/>
        <v>22040.050062578222</v>
      </c>
      <c r="H85" s="66">
        <f t="shared" si="29"/>
        <v>22437.603501301164</v>
      </c>
      <c r="I85" s="66">
        <f t="shared" si="29"/>
        <v>22969.816272965883</v>
      </c>
      <c r="J85" s="66">
        <f t="shared" si="29"/>
        <v>23518.092499400907</v>
      </c>
      <c r="K85" s="66">
        <f t="shared" si="29"/>
        <v>24138.468013468013</v>
      </c>
    </row>
    <row r="86" spans="2:11" ht="21" customHeight="1" x14ac:dyDescent="0.3">
      <c r="B86" s="35" t="s">
        <v>70</v>
      </c>
      <c r="C86" s="3"/>
      <c r="D86" s="14"/>
      <c r="E86" s="45"/>
      <c r="F86" s="69"/>
      <c r="G86" s="66"/>
      <c r="H86" s="66"/>
      <c r="I86" s="66"/>
      <c r="J86" s="66"/>
      <c r="K86" s="66"/>
    </row>
    <row r="87" spans="2:11" ht="21" customHeight="1" x14ac:dyDescent="0.3">
      <c r="B87" s="35" t="s">
        <v>75</v>
      </c>
      <c r="C87" s="3" t="s">
        <v>60</v>
      </c>
      <c r="D87" s="14"/>
      <c r="E87" s="45">
        <f>E93/E81/12*1000</f>
        <v>29683.333333333325</v>
      </c>
      <c r="F87" s="69">
        <f t="shared" ref="F87:K90" si="30">F93/F81/12*1000</f>
        <v>30276.666666666668</v>
      </c>
      <c r="G87" s="66">
        <f t="shared" si="30"/>
        <v>32396.666666666661</v>
      </c>
      <c r="H87" s="66">
        <f>H93/H81/12*1000</f>
        <v>42789.473684210527</v>
      </c>
      <c r="I87" s="66">
        <f t="shared" si="30"/>
        <v>43657.894736842107</v>
      </c>
      <c r="J87" s="66">
        <f t="shared" si="30"/>
        <v>44706.140350877198</v>
      </c>
      <c r="K87" s="66">
        <f t="shared" si="30"/>
        <v>45732.456140350878</v>
      </c>
    </row>
    <row r="88" spans="2:11" ht="21" customHeight="1" x14ac:dyDescent="0.3">
      <c r="B88" s="35" t="s">
        <v>76</v>
      </c>
      <c r="C88" s="3" t="s">
        <v>60</v>
      </c>
      <c r="D88" s="14"/>
      <c r="E88" s="45">
        <f>E94/E82/12*1000</f>
        <v>18704.91029272899</v>
      </c>
      <c r="F88" s="69">
        <f t="shared" si="30"/>
        <v>20916.906130268202</v>
      </c>
      <c r="G88" s="66">
        <f t="shared" si="30"/>
        <v>22381.298449612405</v>
      </c>
      <c r="H88" s="66">
        <f t="shared" si="30"/>
        <v>22468.507751937988</v>
      </c>
      <c r="I88" s="66">
        <f t="shared" si="30"/>
        <v>22924.660852713179</v>
      </c>
      <c r="J88" s="66">
        <f t="shared" si="30"/>
        <v>23474.806201550389</v>
      </c>
      <c r="K88" s="66">
        <f t="shared" si="30"/>
        <v>24014.777131782947</v>
      </c>
    </row>
    <row r="89" spans="2:11" ht="21" customHeight="1" x14ac:dyDescent="0.3">
      <c r="B89" s="35" t="s">
        <v>77</v>
      </c>
      <c r="C89" s="3" t="s">
        <v>60</v>
      </c>
      <c r="D89" s="14"/>
      <c r="E89" s="45">
        <f>E95/E83/12*1000</f>
        <v>18512.240107310528</v>
      </c>
      <c r="F89" s="69">
        <f t="shared" si="30"/>
        <v>19999.831649831653</v>
      </c>
      <c r="G89" s="66">
        <f t="shared" si="30"/>
        <v>21616.565452091767</v>
      </c>
      <c r="H89" s="66">
        <f t="shared" si="30"/>
        <v>22335.590277777781</v>
      </c>
      <c r="I89" s="66">
        <f t="shared" si="30"/>
        <v>23128.083157152931</v>
      </c>
      <c r="J89" s="66">
        <f t="shared" si="30"/>
        <v>23681.289640591967</v>
      </c>
      <c r="K89" s="66">
        <f t="shared" si="30"/>
        <v>24226.039464411559</v>
      </c>
    </row>
    <row r="90" spans="2:11" ht="21" customHeight="1" x14ac:dyDescent="0.3">
      <c r="B90" s="35" t="s">
        <v>78</v>
      </c>
      <c r="C90" s="3" t="s">
        <v>60</v>
      </c>
      <c r="D90" s="14"/>
      <c r="E90" s="45">
        <f>E96/E84/12*1000</f>
        <v>21447.091722595076</v>
      </c>
      <c r="F90" s="69">
        <f t="shared" si="30"/>
        <v>21459.141274238231</v>
      </c>
      <c r="G90" s="66">
        <f t="shared" si="30"/>
        <v>21812.698412698413</v>
      </c>
      <c r="H90" s="66">
        <f t="shared" si="30"/>
        <v>21822.14369846879</v>
      </c>
      <c r="I90" s="66">
        <f t="shared" si="30"/>
        <v>22163.398692810457</v>
      </c>
      <c r="J90" s="66">
        <f t="shared" si="30"/>
        <v>22680.480480480481</v>
      </c>
      <c r="K90" s="66">
        <f t="shared" si="30"/>
        <v>23394.545454545452</v>
      </c>
    </row>
    <row r="91" spans="2:11" ht="21" customHeight="1" x14ac:dyDescent="0.3">
      <c r="B91" s="32" t="s">
        <v>79</v>
      </c>
      <c r="C91" s="3" t="s">
        <v>64</v>
      </c>
      <c r="D91" s="14"/>
      <c r="E91" s="45">
        <f>E93+E94+E95+E96</f>
        <v>390.28300000000002</v>
      </c>
      <c r="F91" s="69">
        <f t="shared" ref="F91:K91" si="31">F93+F94+F95+F96</f>
        <v>401.15300000000002</v>
      </c>
      <c r="G91" s="66">
        <f t="shared" si="31"/>
        <v>422.64</v>
      </c>
      <c r="H91" s="66">
        <f t="shared" si="31"/>
        <v>379.375</v>
      </c>
      <c r="I91" s="66">
        <f t="shared" si="31"/>
        <v>385.06600000000003</v>
      </c>
      <c r="J91" s="66">
        <f t="shared" si="31"/>
        <v>392.56399999999996</v>
      </c>
      <c r="K91" s="66">
        <f t="shared" si="31"/>
        <v>401.471</v>
      </c>
    </row>
    <row r="92" spans="2:11" ht="21" customHeight="1" x14ac:dyDescent="0.3">
      <c r="B92" s="35" t="s">
        <v>70</v>
      </c>
      <c r="C92" s="3"/>
      <c r="D92" s="14"/>
      <c r="E92" s="45"/>
      <c r="F92" s="69"/>
      <c r="G92" s="66"/>
      <c r="H92" s="66"/>
      <c r="I92" s="66"/>
      <c r="J92" s="66"/>
      <c r="K92" s="66"/>
    </row>
    <row r="93" spans="2:11" ht="21" customHeight="1" x14ac:dyDescent="0.3">
      <c r="B93" s="35" t="s">
        <v>71</v>
      </c>
      <c r="C93" s="3" t="s">
        <v>64</v>
      </c>
      <c r="D93" s="14"/>
      <c r="E93" s="45">
        <v>8.9049999999999994</v>
      </c>
      <c r="F93" s="69">
        <v>9.0830000000000002</v>
      </c>
      <c r="G93" s="66">
        <v>9.7189999999999994</v>
      </c>
      <c r="H93" s="66">
        <v>9.7560000000000002</v>
      </c>
      <c r="I93" s="66">
        <v>9.9540000000000006</v>
      </c>
      <c r="J93" s="66">
        <v>10.193</v>
      </c>
      <c r="K93" s="66">
        <v>10.427</v>
      </c>
    </row>
    <row r="94" spans="2:11" ht="21" customHeight="1" x14ac:dyDescent="0.3">
      <c r="B94" s="35" t="s">
        <v>72</v>
      </c>
      <c r="C94" s="3" t="s">
        <v>64</v>
      </c>
      <c r="D94" s="14"/>
      <c r="E94" s="45">
        <v>79.233999999999995</v>
      </c>
      <c r="F94" s="69">
        <v>87.349000000000004</v>
      </c>
      <c r="G94" s="66">
        <v>92.39</v>
      </c>
      <c r="H94" s="66">
        <v>92.75</v>
      </c>
      <c r="I94" s="66">
        <v>94.632999999999996</v>
      </c>
      <c r="J94" s="66">
        <v>96.903999999999996</v>
      </c>
      <c r="K94" s="66">
        <v>99.132999999999996</v>
      </c>
    </row>
    <row r="95" spans="2:11" ht="21" customHeight="1" x14ac:dyDescent="0.3">
      <c r="B95" s="35" t="s">
        <v>73</v>
      </c>
      <c r="C95" s="3" t="s">
        <v>64</v>
      </c>
      <c r="D95" s="14"/>
      <c r="E95" s="45">
        <v>110.407</v>
      </c>
      <c r="F95" s="69">
        <v>118.79900000000001</v>
      </c>
      <c r="G95" s="66">
        <v>128.143</v>
      </c>
      <c r="H95" s="66">
        <v>128.65299999999999</v>
      </c>
      <c r="I95" s="66">
        <v>131.27500000000001</v>
      </c>
      <c r="J95" s="66">
        <v>134.41499999999999</v>
      </c>
      <c r="K95" s="66">
        <v>137.50700000000001</v>
      </c>
    </row>
    <row r="96" spans="2:11" ht="21" customHeight="1" x14ac:dyDescent="0.3">
      <c r="B96" s="35" t="s">
        <v>51</v>
      </c>
      <c r="C96" s="3" t="s">
        <v>64</v>
      </c>
      <c r="D96" s="14"/>
      <c r="E96" s="45">
        <v>191.73699999999999</v>
      </c>
      <c r="F96" s="69">
        <v>185.922</v>
      </c>
      <c r="G96" s="66">
        <v>192.38800000000001</v>
      </c>
      <c r="H96" s="66">
        <v>148.21600000000001</v>
      </c>
      <c r="I96" s="66">
        <v>149.20400000000001</v>
      </c>
      <c r="J96" s="66">
        <v>151.05199999999999</v>
      </c>
      <c r="K96" s="66">
        <v>154.404</v>
      </c>
    </row>
    <row r="97" spans="2:11" ht="21" customHeight="1" x14ac:dyDescent="0.3">
      <c r="B97" s="30" t="s">
        <v>88</v>
      </c>
      <c r="C97" s="3"/>
      <c r="D97" s="14"/>
      <c r="E97" s="45"/>
      <c r="F97" s="69"/>
      <c r="G97" s="66"/>
      <c r="H97" s="66"/>
      <c r="I97" s="66"/>
      <c r="J97" s="66"/>
      <c r="K97" s="66"/>
    </row>
    <row r="98" spans="2:11" ht="21" customHeight="1" x14ac:dyDescent="0.3">
      <c r="B98" s="70" t="s">
        <v>81</v>
      </c>
      <c r="C98" s="71" t="s">
        <v>64</v>
      </c>
      <c r="D98" s="14"/>
      <c r="E98" s="14"/>
      <c r="F98" s="72">
        <f t="shared" ref="F98:K98" si="32">SUM(F100:F105)</f>
        <v>401.15299999999996</v>
      </c>
      <c r="G98" s="72">
        <f t="shared" si="32"/>
        <v>422.64</v>
      </c>
      <c r="H98" s="72">
        <f t="shared" si="32"/>
        <v>379.37500000000006</v>
      </c>
      <c r="I98" s="72">
        <f t="shared" si="32"/>
        <v>385.06599999999997</v>
      </c>
      <c r="J98" s="72">
        <f t="shared" si="32"/>
        <v>392.56399999999996</v>
      </c>
      <c r="K98" s="72">
        <f t="shared" si="32"/>
        <v>401.471</v>
      </c>
    </row>
    <row r="99" spans="2:11" ht="21" customHeight="1" x14ac:dyDescent="0.3">
      <c r="B99" s="70" t="s">
        <v>82</v>
      </c>
      <c r="D99" s="14"/>
      <c r="E99" s="14"/>
      <c r="F99" s="72"/>
      <c r="G99" s="72"/>
      <c r="H99" s="72"/>
      <c r="I99" s="72"/>
      <c r="J99" s="72"/>
      <c r="K99" s="42"/>
    </row>
    <row r="100" spans="2:11" ht="21" customHeight="1" x14ac:dyDescent="0.3">
      <c r="B100" s="73" t="s">
        <v>83</v>
      </c>
      <c r="C100" s="71" t="s">
        <v>64</v>
      </c>
      <c r="D100" s="14"/>
      <c r="E100" s="14"/>
      <c r="F100" s="72">
        <v>281.61</v>
      </c>
      <c r="G100" s="72">
        <v>296.27100000000002</v>
      </c>
      <c r="H100" s="72">
        <v>265.94200000000001</v>
      </c>
      <c r="I100" s="72">
        <v>269.93099999999998</v>
      </c>
      <c r="J100" s="72">
        <v>275.18700000000001</v>
      </c>
      <c r="K100" s="72">
        <v>281.43099999999998</v>
      </c>
    </row>
    <row r="101" spans="2:11" ht="21" customHeight="1" x14ac:dyDescent="0.3">
      <c r="B101" s="73" t="s">
        <v>84</v>
      </c>
      <c r="C101" s="71" t="s">
        <v>64</v>
      </c>
      <c r="D101" s="14"/>
      <c r="E101" s="14"/>
      <c r="F101" s="74">
        <v>54.557000000000002</v>
      </c>
      <c r="G101" s="72">
        <v>57.478999999999999</v>
      </c>
      <c r="H101" s="72">
        <v>51.594999999999999</v>
      </c>
      <c r="I101" s="72">
        <v>52.369</v>
      </c>
      <c r="J101" s="72">
        <v>53.389000000000003</v>
      </c>
      <c r="K101" s="72">
        <v>54.6</v>
      </c>
    </row>
    <row r="102" spans="2:11" ht="21" customHeight="1" x14ac:dyDescent="0.3">
      <c r="B102" s="73" t="s">
        <v>85</v>
      </c>
      <c r="C102" s="71" t="s">
        <v>64</v>
      </c>
      <c r="D102" s="14"/>
      <c r="E102" s="14"/>
      <c r="F102" s="74">
        <v>32.091999999999999</v>
      </c>
      <c r="G102" s="72">
        <v>33.811</v>
      </c>
      <c r="H102" s="72">
        <v>30.35</v>
      </c>
      <c r="I102" s="72">
        <v>30.805</v>
      </c>
      <c r="J102" s="72">
        <v>31.405000000000001</v>
      </c>
      <c r="K102" s="72">
        <v>32.118000000000002</v>
      </c>
    </row>
    <row r="103" spans="2:11" ht="21" customHeight="1" x14ac:dyDescent="0.3">
      <c r="B103" s="73" t="s">
        <v>86</v>
      </c>
      <c r="C103" s="71" t="s">
        <v>64</v>
      </c>
      <c r="D103" s="14"/>
      <c r="E103" s="14"/>
      <c r="F103" s="74">
        <v>31.690999999999999</v>
      </c>
      <c r="G103" s="72">
        <v>33.389000000000003</v>
      </c>
      <c r="H103" s="72">
        <v>29.971</v>
      </c>
      <c r="I103" s="72">
        <v>30.42</v>
      </c>
      <c r="J103" s="72">
        <v>31.013000000000002</v>
      </c>
      <c r="K103" s="72">
        <v>31.716000000000001</v>
      </c>
    </row>
    <row r="104" spans="2:11" ht="21" customHeight="1" x14ac:dyDescent="0.3">
      <c r="B104" s="73" t="s">
        <v>87</v>
      </c>
      <c r="C104" s="74"/>
      <c r="D104" s="14"/>
      <c r="E104" s="14"/>
      <c r="F104" s="74">
        <v>1.2030000000000001</v>
      </c>
      <c r="G104" s="72">
        <v>1.69</v>
      </c>
      <c r="H104" s="72">
        <v>1.5169999999999999</v>
      </c>
      <c r="I104" s="72">
        <v>1.5409999999999999</v>
      </c>
      <c r="J104" s="72">
        <v>1.57</v>
      </c>
      <c r="K104" s="72">
        <v>1.6060000000000001</v>
      </c>
    </row>
    <row r="105" spans="2:11" ht="21" customHeight="1" x14ac:dyDescent="0.3">
      <c r="B105" s="223" t="s">
        <v>89</v>
      </c>
      <c r="C105" s="224"/>
      <c r="D105" s="224"/>
      <c r="E105" s="228"/>
      <c r="F105" s="29"/>
      <c r="G105" s="29"/>
      <c r="H105" s="29"/>
      <c r="I105" s="29"/>
      <c r="J105" s="29"/>
      <c r="K105" s="29"/>
    </row>
    <row r="106" spans="2:11" ht="21" customHeight="1" x14ac:dyDescent="0.3">
      <c r="B106" s="70" t="s">
        <v>81</v>
      </c>
      <c r="C106" s="75" t="s">
        <v>64</v>
      </c>
      <c r="D106" s="14"/>
      <c r="E106" s="14"/>
      <c r="F106" s="76">
        <f t="shared" ref="F106:K106" si="33">SUM(F108:F113)</f>
        <v>185.922</v>
      </c>
      <c r="G106" s="72">
        <f t="shared" si="33"/>
        <v>192.38799999999998</v>
      </c>
      <c r="H106" s="72">
        <f t="shared" si="33"/>
        <v>148.21600000000001</v>
      </c>
      <c r="I106" s="72">
        <f t="shared" si="33"/>
        <v>149.20399999999998</v>
      </c>
      <c r="J106" s="72">
        <f t="shared" si="33"/>
        <v>151.05199999999999</v>
      </c>
      <c r="K106" s="72">
        <f t="shared" si="33"/>
        <v>154.404</v>
      </c>
    </row>
    <row r="107" spans="2:11" ht="21" customHeight="1" x14ac:dyDescent="0.3">
      <c r="B107" s="70" t="s">
        <v>82</v>
      </c>
      <c r="D107" s="14"/>
      <c r="E107" s="14"/>
      <c r="F107" s="76"/>
      <c r="G107" s="72"/>
      <c r="H107" s="72"/>
      <c r="I107" s="72"/>
      <c r="J107" s="72"/>
      <c r="K107" s="42"/>
    </row>
    <row r="108" spans="2:11" ht="21" customHeight="1" x14ac:dyDescent="0.3">
      <c r="B108" s="73" t="s">
        <v>83</v>
      </c>
      <c r="C108" s="75" t="s">
        <v>64</v>
      </c>
      <c r="D108" s="14"/>
      <c r="E108" s="14"/>
      <c r="F108" s="76">
        <v>86.781000000000006</v>
      </c>
      <c r="G108" s="72">
        <v>89.844999999999999</v>
      </c>
      <c r="H108" s="72">
        <v>69.215999999999994</v>
      </c>
      <c r="I108" s="72">
        <v>69.677999999999997</v>
      </c>
      <c r="J108" s="72">
        <v>70.540999999999997</v>
      </c>
      <c r="K108" s="72">
        <v>72.106999999999999</v>
      </c>
    </row>
    <row r="109" spans="2:11" ht="21" customHeight="1" x14ac:dyDescent="0.3">
      <c r="B109" s="73" t="s">
        <v>84</v>
      </c>
      <c r="C109" s="75" t="s">
        <v>64</v>
      </c>
      <c r="D109" s="14"/>
      <c r="E109" s="14"/>
      <c r="F109" s="76">
        <v>32.960999999999999</v>
      </c>
      <c r="G109" s="72">
        <v>34.052999999999997</v>
      </c>
      <c r="H109" s="72">
        <v>26.234999999999999</v>
      </c>
      <c r="I109" s="72">
        <v>26.408999999999999</v>
      </c>
      <c r="J109" s="72">
        <v>26.736000000000001</v>
      </c>
      <c r="K109" s="72">
        <v>27.33</v>
      </c>
    </row>
    <row r="110" spans="2:11" ht="21" customHeight="1" x14ac:dyDescent="0.3">
      <c r="B110" s="73" t="s">
        <v>85</v>
      </c>
      <c r="C110" s="75" t="s">
        <v>64</v>
      </c>
      <c r="D110" s="14"/>
      <c r="E110" s="14"/>
      <c r="F110" s="76">
        <v>34.506</v>
      </c>
      <c r="G110" s="72">
        <v>35.783999999999999</v>
      </c>
      <c r="H110" s="72">
        <v>27.568000000000001</v>
      </c>
      <c r="I110" s="72">
        <v>27.751999999999999</v>
      </c>
      <c r="J110" s="72">
        <v>28.096</v>
      </c>
      <c r="K110" s="72">
        <v>28.719000000000001</v>
      </c>
    </row>
    <row r="111" spans="2:11" ht="21" customHeight="1" x14ac:dyDescent="0.3">
      <c r="B111" s="73" t="s">
        <v>86</v>
      </c>
      <c r="C111" s="75" t="s">
        <v>64</v>
      </c>
      <c r="D111" s="14"/>
      <c r="E111" s="14"/>
      <c r="F111" s="76">
        <v>28.326000000000001</v>
      </c>
      <c r="G111" s="72">
        <v>29.242999999999999</v>
      </c>
      <c r="H111" s="72">
        <v>22.529</v>
      </c>
      <c r="I111" s="72">
        <v>22.678999999999998</v>
      </c>
      <c r="J111" s="72">
        <v>22.96</v>
      </c>
      <c r="K111" s="72">
        <v>23.469000000000001</v>
      </c>
    </row>
    <row r="112" spans="2:11" ht="21" customHeight="1" x14ac:dyDescent="0.3">
      <c r="B112" s="73" t="s">
        <v>87</v>
      </c>
      <c r="C112" s="75" t="s">
        <v>64</v>
      </c>
      <c r="D112" s="14"/>
      <c r="E112" s="14"/>
      <c r="F112" s="76">
        <v>3.3479999999999999</v>
      </c>
      <c r="G112" s="72">
        <v>3.4630000000000001</v>
      </c>
      <c r="H112" s="72">
        <v>2.6680000000000001</v>
      </c>
      <c r="I112" s="72">
        <v>2.6859999999999999</v>
      </c>
      <c r="J112" s="72">
        <v>2.7189999999999999</v>
      </c>
      <c r="K112" s="72">
        <v>2.7789999999999999</v>
      </c>
    </row>
    <row r="113" spans="2:11" ht="21" customHeight="1" x14ac:dyDescent="0.3">
      <c r="B113" s="223" t="s">
        <v>90</v>
      </c>
      <c r="C113" s="224"/>
      <c r="D113" s="224"/>
      <c r="E113" s="228"/>
      <c r="F113" s="29"/>
      <c r="G113" s="29"/>
      <c r="H113" s="29"/>
      <c r="I113" s="29"/>
      <c r="J113" s="29"/>
      <c r="K113" s="29"/>
    </row>
    <row r="114" spans="2:11" ht="21" customHeight="1" x14ac:dyDescent="0.3">
      <c r="B114" s="70" t="s">
        <v>81</v>
      </c>
      <c r="C114" s="75" t="s">
        <v>64</v>
      </c>
      <c r="D114" s="14"/>
      <c r="E114" s="14"/>
      <c r="F114" s="72">
        <f t="shared" ref="F114:K114" si="34">SUM(F116:F121)</f>
        <v>96.432000000000002</v>
      </c>
      <c r="G114" s="72">
        <f t="shared" si="34"/>
        <v>102.10899999999999</v>
      </c>
      <c r="H114" s="72">
        <f t="shared" si="34"/>
        <v>102.506</v>
      </c>
      <c r="I114" s="72">
        <f t="shared" si="34"/>
        <v>104.587</v>
      </c>
      <c r="J114" s="72">
        <f t="shared" si="34"/>
        <v>107.09699999999999</v>
      </c>
      <c r="K114" s="72">
        <f t="shared" si="34"/>
        <v>109.56</v>
      </c>
    </row>
    <row r="115" spans="2:11" ht="21" customHeight="1" x14ac:dyDescent="0.3">
      <c r="B115" s="70" t="s">
        <v>82</v>
      </c>
      <c r="D115" s="14"/>
      <c r="E115" s="14"/>
      <c r="F115" s="72"/>
      <c r="G115" s="72"/>
      <c r="H115" s="72"/>
      <c r="I115" s="72"/>
      <c r="J115" s="72"/>
      <c r="K115" s="42"/>
    </row>
    <row r="116" spans="2:11" ht="21" customHeight="1" x14ac:dyDescent="0.3">
      <c r="B116" s="73" t="s">
        <v>83</v>
      </c>
      <c r="C116" s="75" t="s">
        <v>64</v>
      </c>
      <c r="D116" s="14"/>
      <c r="E116" s="14"/>
      <c r="F116" s="72">
        <v>96.432000000000002</v>
      </c>
      <c r="G116" s="72">
        <v>102.10899999999999</v>
      </c>
      <c r="H116" s="72">
        <v>102.506</v>
      </c>
      <c r="I116" s="72">
        <v>104.587</v>
      </c>
      <c r="J116" s="72">
        <v>107.09699999999999</v>
      </c>
      <c r="K116" s="72">
        <v>109.56</v>
      </c>
    </row>
    <row r="117" spans="2:11" ht="21" customHeight="1" x14ac:dyDescent="0.3">
      <c r="B117" s="73" t="s">
        <v>84</v>
      </c>
      <c r="C117" s="75" t="s">
        <v>64</v>
      </c>
      <c r="D117" s="14"/>
      <c r="E117" s="14"/>
      <c r="F117" s="72">
        <v>0</v>
      </c>
      <c r="G117" s="72">
        <v>0</v>
      </c>
      <c r="H117" s="72">
        <v>0</v>
      </c>
      <c r="I117" s="72">
        <v>0</v>
      </c>
      <c r="J117" s="72">
        <v>0</v>
      </c>
      <c r="K117" s="72">
        <v>0</v>
      </c>
    </row>
    <row r="118" spans="2:11" ht="21" customHeight="1" x14ac:dyDescent="0.3">
      <c r="B118" s="73" t="s">
        <v>85</v>
      </c>
      <c r="C118" s="75" t="s">
        <v>64</v>
      </c>
      <c r="D118" s="14"/>
      <c r="E118" s="14"/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</row>
    <row r="119" spans="2:11" ht="21" customHeight="1" x14ac:dyDescent="0.3">
      <c r="B119" s="73" t="s">
        <v>86</v>
      </c>
      <c r="C119" s="75" t="s">
        <v>64</v>
      </c>
      <c r="D119" s="14"/>
      <c r="E119" s="14"/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</row>
    <row r="120" spans="2:11" ht="21" customHeight="1" x14ac:dyDescent="0.3">
      <c r="B120" s="73" t="s">
        <v>87</v>
      </c>
      <c r="C120" s="75" t="s">
        <v>64</v>
      </c>
      <c r="D120" s="14"/>
      <c r="E120" s="14"/>
      <c r="F120" s="72">
        <v>0</v>
      </c>
      <c r="G120" s="72">
        <v>0</v>
      </c>
      <c r="H120" s="72">
        <v>0</v>
      </c>
      <c r="I120" s="72">
        <v>0</v>
      </c>
      <c r="J120" s="72">
        <v>0</v>
      </c>
      <c r="K120" s="72">
        <v>0</v>
      </c>
    </row>
    <row r="121" spans="2:11" ht="21" customHeight="1" x14ac:dyDescent="0.3">
      <c r="B121" s="223" t="s">
        <v>91</v>
      </c>
      <c r="C121" s="224"/>
      <c r="D121" s="224"/>
      <c r="E121" s="228"/>
      <c r="F121" s="29"/>
      <c r="G121" s="29"/>
      <c r="H121" s="29"/>
      <c r="I121" s="29"/>
      <c r="J121" s="29"/>
      <c r="K121" s="29"/>
    </row>
    <row r="122" spans="2:11" ht="21" customHeight="1" x14ac:dyDescent="0.3">
      <c r="B122" s="70" t="s">
        <v>81</v>
      </c>
      <c r="C122" s="75" t="s">
        <v>64</v>
      </c>
      <c r="D122" s="14"/>
      <c r="E122" s="14"/>
      <c r="F122" s="76">
        <f t="shared" ref="F122:K122" si="35">SUM(F124:F129)</f>
        <v>118.79900000000001</v>
      </c>
      <c r="G122" s="72">
        <f t="shared" si="35"/>
        <v>128.14300000000003</v>
      </c>
      <c r="H122" s="72">
        <f t="shared" si="35"/>
        <v>128.65300000000002</v>
      </c>
      <c r="I122" s="72">
        <f t="shared" si="35"/>
        <v>131.27500000000001</v>
      </c>
      <c r="J122" s="72">
        <f t="shared" si="35"/>
        <v>134.41500000000002</v>
      </c>
      <c r="K122" s="72">
        <f t="shared" si="35"/>
        <v>137.50700000000001</v>
      </c>
    </row>
    <row r="123" spans="2:11" ht="21" customHeight="1" x14ac:dyDescent="0.3">
      <c r="B123" s="70" t="s">
        <v>82</v>
      </c>
      <c r="D123" s="14"/>
      <c r="E123" s="14"/>
      <c r="F123" s="76"/>
      <c r="G123" s="72"/>
      <c r="H123" s="72"/>
      <c r="I123" s="72"/>
      <c r="J123" s="72"/>
      <c r="K123" s="42"/>
    </row>
    <row r="124" spans="2:11" ht="21" customHeight="1" x14ac:dyDescent="0.3">
      <c r="B124" s="73" t="s">
        <v>83</v>
      </c>
      <c r="C124" s="75" t="s">
        <v>64</v>
      </c>
      <c r="D124" s="14"/>
      <c r="E124" s="14"/>
      <c r="F124" s="76">
        <v>54</v>
      </c>
      <c r="G124" s="72">
        <v>58.31</v>
      </c>
      <c r="H124" s="72">
        <v>58.542000000000002</v>
      </c>
      <c r="I124" s="72">
        <v>59.735999999999997</v>
      </c>
      <c r="J124" s="72">
        <v>61.164000000000001</v>
      </c>
      <c r="K124" s="72">
        <v>62.570999999999998</v>
      </c>
    </row>
    <row r="125" spans="2:11" ht="21" customHeight="1" x14ac:dyDescent="0.3">
      <c r="B125" s="73" t="s">
        <v>84</v>
      </c>
      <c r="C125" s="75" t="s">
        <v>64</v>
      </c>
      <c r="D125" s="14"/>
      <c r="E125" s="14"/>
      <c r="F125" s="76">
        <v>26.4</v>
      </c>
      <c r="G125" s="72">
        <v>28.448</v>
      </c>
      <c r="H125" s="72">
        <v>28.561</v>
      </c>
      <c r="I125" s="72">
        <v>29.143000000000001</v>
      </c>
      <c r="J125" s="72">
        <v>29.84</v>
      </c>
      <c r="K125" s="72">
        <v>30.527000000000001</v>
      </c>
    </row>
    <row r="126" spans="2:11" ht="21" customHeight="1" x14ac:dyDescent="0.3">
      <c r="B126" s="73" t="s">
        <v>85</v>
      </c>
      <c r="C126" s="75" t="s">
        <v>64</v>
      </c>
      <c r="D126" s="14"/>
      <c r="E126" s="14"/>
      <c r="F126" s="76">
        <v>18.239999999999998</v>
      </c>
      <c r="G126" s="72">
        <v>19.734000000000002</v>
      </c>
      <c r="H126" s="72">
        <v>19.812999999999999</v>
      </c>
      <c r="I126" s="72">
        <v>20.216000000000001</v>
      </c>
      <c r="J126" s="72">
        <v>20.7</v>
      </c>
      <c r="K126" s="72">
        <v>21.175999999999998</v>
      </c>
    </row>
    <row r="127" spans="2:11" ht="21" customHeight="1" x14ac:dyDescent="0.3">
      <c r="B127" s="73" t="s">
        <v>86</v>
      </c>
      <c r="C127" s="75" t="s">
        <v>64</v>
      </c>
      <c r="D127" s="14"/>
      <c r="E127" s="14"/>
      <c r="F127" s="76">
        <v>20.158999999999999</v>
      </c>
      <c r="G127" s="72">
        <v>21.651</v>
      </c>
      <c r="H127" s="72">
        <v>21.736999999999998</v>
      </c>
      <c r="I127" s="72">
        <v>22.18</v>
      </c>
      <c r="J127" s="72">
        <v>22.710999999999999</v>
      </c>
      <c r="K127" s="72">
        <v>23.233000000000001</v>
      </c>
    </row>
    <row r="128" spans="2:11" ht="21" customHeight="1" x14ac:dyDescent="0.3">
      <c r="B128" s="73" t="s">
        <v>87</v>
      </c>
      <c r="C128" s="75" t="s">
        <v>64</v>
      </c>
      <c r="D128" s="14"/>
      <c r="E128" s="14"/>
      <c r="F128" s="76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</row>
    <row r="129" spans="2:11" ht="21" customHeight="1" x14ac:dyDescent="0.3">
      <c r="B129" s="223" t="s">
        <v>92</v>
      </c>
      <c r="C129" s="224"/>
      <c r="D129" s="224"/>
      <c r="E129" s="228"/>
      <c r="F129" s="29"/>
      <c r="G129" s="29"/>
      <c r="H129" s="29"/>
      <c r="I129" s="29"/>
      <c r="J129" s="29"/>
      <c r="K129" s="29"/>
    </row>
    <row r="130" spans="2:11" ht="21" customHeight="1" x14ac:dyDescent="0.3">
      <c r="B130" s="70" t="s">
        <v>81</v>
      </c>
      <c r="C130" s="75" t="s">
        <v>31</v>
      </c>
      <c r="D130" s="14"/>
      <c r="E130" s="14"/>
      <c r="F130" s="76">
        <f t="shared" ref="F130:K130" si="36">SUM(F132:F137)</f>
        <v>0.72199999999999998</v>
      </c>
      <c r="G130" s="72">
        <f t="shared" si="36"/>
        <v>0.73499999999999999</v>
      </c>
      <c r="H130" s="72">
        <f t="shared" si="36"/>
        <v>0.56599999999999995</v>
      </c>
      <c r="I130" s="72">
        <f t="shared" si="36"/>
        <v>0.56099999999999994</v>
      </c>
      <c r="J130" s="72">
        <f t="shared" si="36"/>
        <v>0.55499999999999994</v>
      </c>
      <c r="K130" s="72">
        <f t="shared" si="36"/>
        <v>0.54999999999999993</v>
      </c>
    </row>
    <row r="131" spans="2:11" ht="21" customHeight="1" x14ac:dyDescent="0.3">
      <c r="B131" s="70" t="s">
        <v>82</v>
      </c>
      <c r="D131" s="14"/>
      <c r="E131" s="14"/>
      <c r="F131" s="76"/>
      <c r="G131" s="72"/>
      <c r="H131" s="72"/>
      <c r="I131" s="72"/>
      <c r="J131" s="72"/>
      <c r="K131" s="77"/>
    </row>
    <row r="132" spans="2:11" ht="21" customHeight="1" x14ac:dyDescent="0.3">
      <c r="B132" s="73" t="s">
        <v>83</v>
      </c>
      <c r="C132" s="75" t="s">
        <v>31</v>
      </c>
      <c r="D132" s="14"/>
      <c r="E132" s="14"/>
      <c r="F132" s="76">
        <v>0.33700000000000002</v>
      </c>
      <c r="G132" s="72">
        <v>0.34599999999999997</v>
      </c>
      <c r="H132" s="72">
        <v>0.26600000000000001</v>
      </c>
      <c r="I132" s="72">
        <v>0.26400000000000001</v>
      </c>
      <c r="J132" s="72">
        <v>0.26100000000000001</v>
      </c>
      <c r="K132" s="72">
        <v>0.25900000000000001</v>
      </c>
    </row>
    <row r="133" spans="2:11" ht="21" customHeight="1" x14ac:dyDescent="0.3">
      <c r="B133" s="73" t="s">
        <v>84</v>
      </c>
      <c r="C133" s="75" t="s">
        <v>31</v>
      </c>
      <c r="D133" s="14"/>
      <c r="E133" s="14"/>
      <c r="F133" s="76">
        <v>0.128</v>
      </c>
      <c r="G133" s="72">
        <v>0.13100000000000001</v>
      </c>
      <c r="H133" s="72">
        <v>0.10100000000000001</v>
      </c>
      <c r="I133" s="72">
        <v>0.1</v>
      </c>
      <c r="J133" s="72">
        <v>9.9000000000000005E-2</v>
      </c>
      <c r="K133" s="72">
        <v>9.8000000000000004E-2</v>
      </c>
    </row>
    <row r="134" spans="2:11" ht="21" customHeight="1" x14ac:dyDescent="0.3">
      <c r="B134" s="73" t="s">
        <v>85</v>
      </c>
      <c r="C134" s="75" t="s">
        <v>31</v>
      </c>
      <c r="D134" s="14"/>
      <c r="E134" s="14"/>
      <c r="F134" s="76">
        <v>0.13400000000000001</v>
      </c>
      <c r="G134" s="72">
        <v>0.13500000000000001</v>
      </c>
      <c r="H134" s="72">
        <v>0.104</v>
      </c>
      <c r="I134" s="72">
        <v>0.10299999999999999</v>
      </c>
      <c r="J134" s="72">
        <v>0.10199999999999999</v>
      </c>
      <c r="K134" s="72">
        <v>0.10100000000000001</v>
      </c>
    </row>
    <row r="135" spans="2:11" ht="21" customHeight="1" x14ac:dyDescent="0.3">
      <c r="B135" s="73" t="s">
        <v>86</v>
      </c>
      <c r="C135" s="75" t="s">
        <v>31</v>
      </c>
      <c r="D135" s="14"/>
      <c r="E135" s="14"/>
      <c r="F135" s="76">
        <v>0.11</v>
      </c>
      <c r="G135" s="72">
        <v>0.11</v>
      </c>
      <c r="H135" s="72">
        <v>8.5000000000000006E-2</v>
      </c>
      <c r="I135" s="72">
        <v>8.4000000000000005E-2</v>
      </c>
      <c r="J135" s="72">
        <v>8.3000000000000004E-2</v>
      </c>
      <c r="K135" s="72">
        <v>8.2000000000000003E-2</v>
      </c>
    </row>
    <row r="136" spans="2:11" ht="21" customHeight="1" x14ac:dyDescent="0.3">
      <c r="B136" s="73" t="s">
        <v>87</v>
      </c>
      <c r="C136" s="75" t="s">
        <v>31</v>
      </c>
      <c r="D136" s="14"/>
      <c r="E136" s="14"/>
      <c r="F136" s="76">
        <v>1.2999999999999999E-2</v>
      </c>
      <c r="G136" s="72">
        <v>1.2999999999999999E-2</v>
      </c>
      <c r="H136" s="72">
        <v>0.01</v>
      </c>
      <c r="I136" s="72">
        <v>0.01</v>
      </c>
      <c r="J136" s="72">
        <v>0.01</v>
      </c>
      <c r="K136" s="72">
        <v>0.01</v>
      </c>
    </row>
    <row r="137" spans="2:11" ht="21" customHeight="1" x14ac:dyDescent="0.3">
      <c r="B137" s="223" t="s">
        <v>93</v>
      </c>
      <c r="C137" s="224"/>
      <c r="D137" s="224"/>
      <c r="E137" s="228"/>
      <c r="F137" s="29"/>
      <c r="G137" s="29"/>
      <c r="H137" s="29"/>
      <c r="I137" s="29"/>
      <c r="J137" s="29"/>
      <c r="K137" s="29"/>
    </row>
    <row r="138" spans="2:11" ht="21" customHeight="1" x14ac:dyDescent="0.3">
      <c r="B138" s="70" t="s">
        <v>81</v>
      </c>
      <c r="C138" s="75" t="s">
        <v>31</v>
      </c>
      <c r="D138" s="14"/>
      <c r="E138" s="14"/>
      <c r="F138" s="76">
        <f t="shared" ref="F138:K138" si="37">SUM(F140:F145)</f>
        <v>0.373</v>
      </c>
      <c r="G138" s="72">
        <f t="shared" si="37"/>
        <v>0.36899999999999999</v>
      </c>
      <c r="H138" s="72">
        <f t="shared" si="37"/>
        <v>0.36299999999999999</v>
      </c>
      <c r="I138" s="72">
        <f t="shared" si="37"/>
        <v>0.36299999999999999</v>
      </c>
      <c r="J138" s="72">
        <f t="shared" si="37"/>
        <v>0.36299999999999999</v>
      </c>
      <c r="K138" s="72">
        <f t="shared" si="37"/>
        <v>0.36299999999999999</v>
      </c>
    </row>
    <row r="139" spans="2:11" ht="21" customHeight="1" x14ac:dyDescent="0.3">
      <c r="B139" s="70" t="s">
        <v>82</v>
      </c>
      <c r="D139" s="14"/>
      <c r="E139" s="14"/>
      <c r="F139" s="76"/>
      <c r="G139" s="72"/>
      <c r="H139" s="72"/>
      <c r="I139" s="72"/>
      <c r="J139" s="72"/>
      <c r="K139" s="78"/>
    </row>
    <row r="140" spans="2:11" ht="21" customHeight="1" x14ac:dyDescent="0.3">
      <c r="B140" s="73" t="s">
        <v>83</v>
      </c>
      <c r="C140" s="75" t="s">
        <v>31</v>
      </c>
      <c r="D140" s="14"/>
      <c r="E140" s="14"/>
      <c r="F140" s="76">
        <v>0.373</v>
      </c>
      <c r="G140" s="72">
        <v>0.36899999999999999</v>
      </c>
      <c r="H140" s="72">
        <v>0.36299999999999999</v>
      </c>
      <c r="I140" s="72">
        <v>0.36299999999999999</v>
      </c>
      <c r="J140" s="72">
        <v>0.36299999999999999</v>
      </c>
      <c r="K140" s="72">
        <v>0.36299999999999999</v>
      </c>
    </row>
    <row r="141" spans="2:11" ht="21" customHeight="1" x14ac:dyDescent="0.3">
      <c r="B141" s="73" t="s">
        <v>84</v>
      </c>
      <c r="C141" s="75" t="s">
        <v>31</v>
      </c>
      <c r="D141" s="14"/>
      <c r="E141" s="14"/>
      <c r="F141" s="76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</row>
    <row r="142" spans="2:11" ht="21" customHeight="1" x14ac:dyDescent="0.3">
      <c r="B142" s="73" t="s">
        <v>85</v>
      </c>
      <c r="C142" s="75" t="s">
        <v>31</v>
      </c>
      <c r="D142" s="14"/>
      <c r="E142" s="14"/>
      <c r="F142" s="76">
        <v>0</v>
      </c>
      <c r="G142" s="72">
        <v>0</v>
      </c>
      <c r="H142" s="72">
        <v>0</v>
      </c>
      <c r="I142" s="72">
        <v>0</v>
      </c>
      <c r="J142" s="72">
        <v>0</v>
      </c>
      <c r="K142" s="72">
        <v>0</v>
      </c>
    </row>
    <row r="143" spans="2:11" ht="21" customHeight="1" x14ac:dyDescent="0.3">
      <c r="B143" s="73" t="s">
        <v>86</v>
      </c>
      <c r="C143" s="75" t="s">
        <v>31</v>
      </c>
      <c r="D143" s="14"/>
      <c r="E143" s="14"/>
      <c r="F143" s="76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</row>
    <row r="144" spans="2:11" ht="21" customHeight="1" x14ac:dyDescent="0.3">
      <c r="B144" s="73" t="s">
        <v>87</v>
      </c>
      <c r="C144" s="75" t="s">
        <v>31</v>
      </c>
      <c r="D144" s="14"/>
      <c r="E144" s="14"/>
      <c r="F144" s="76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</row>
    <row r="145" spans="2:11" ht="21" customHeight="1" x14ac:dyDescent="0.3">
      <c r="B145" s="223" t="s">
        <v>94</v>
      </c>
      <c r="C145" s="224"/>
      <c r="D145" s="224"/>
      <c r="E145" s="228"/>
      <c r="F145" s="29"/>
      <c r="G145" s="29"/>
      <c r="H145" s="29"/>
      <c r="I145" s="29"/>
      <c r="J145" s="29"/>
      <c r="K145" s="29"/>
    </row>
    <row r="146" spans="2:11" ht="21" customHeight="1" x14ac:dyDescent="0.3">
      <c r="B146" s="70" t="s">
        <v>81</v>
      </c>
      <c r="C146" s="75" t="s">
        <v>31</v>
      </c>
      <c r="D146" s="14"/>
      <c r="E146" s="14"/>
      <c r="F146" s="76">
        <f t="shared" ref="F146:K146" si="38">SUM(F148:F153)</f>
        <v>2.5</v>
      </c>
      <c r="G146" s="72">
        <f t="shared" si="38"/>
        <v>2.5060000000000002</v>
      </c>
      <c r="H146" s="72">
        <f t="shared" si="38"/>
        <v>2.3159999999999998</v>
      </c>
      <c r="I146" s="72">
        <f t="shared" si="38"/>
        <v>2.302</v>
      </c>
      <c r="J146" s="72">
        <f t="shared" si="38"/>
        <v>2.2999999999999998</v>
      </c>
      <c r="K146" s="72">
        <f t="shared" si="38"/>
        <v>2.298</v>
      </c>
    </row>
    <row r="147" spans="2:11" ht="21" customHeight="1" x14ac:dyDescent="0.3">
      <c r="B147" s="70" t="s">
        <v>82</v>
      </c>
      <c r="D147" s="14"/>
      <c r="E147" s="14"/>
      <c r="F147" s="76"/>
      <c r="G147" s="72"/>
      <c r="H147" s="72"/>
      <c r="I147" s="72"/>
      <c r="J147" s="72"/>
      <c r="K147" s="42"/>
    </row>
    <row r="148" spans="2:11" ht="21" customHeight="1" x14ac:dyDescent="0.3">
      <c r="B148" s="73" t="s">
        <v>83</v>
      </c>
      <c r="C148" s="75" t="s">
        <v>31</v>
      </c>
      <c r="D148" s="14"/>
      <c r="E148" s="14"/>
      <c r="F148" s="76">
        <v>1.101</v>
      </c>
      <c r="G148" s="72">
        <v>1.107</v>
      </c>
      <c r="H148" s="72">
        <v>1.0229999999999999</v>
      </c>
      <c r="I148" s="72">
        <v>1.016</v>
      </c>
      <c r="J148" s="72">
        <v>1.016</v>
      </c>
      <c r="K148" s="72">
        <v>1.014</v>
      </c>
    </row>
    <row r="149" spans="2:11" ht="21" customHeight="1" x14ac:dyDescent="0.3">
      <c r="B149" s="73" t="s">
        <v>84</v>
      </c>
      <c r="C149" s="75" t="s">
        <v>31</v>
      </c>
      <c r="D149" s="14"/>
      <c r="E149" s="14"/>
      <c r="F149" s="76">
        <v>0.52100000000000002</v>
      </c>
      <c r="G149" s="72">
        <v>0.52100000000000002</v>
      </c>
      <c r="H149" s="72">
        <v>0.48099999999999998</v>
      </c>
      <c r="I149" s="72">
        <v>0.47899999999999998</v>
      </c>
      <c r="J149" s="72">
        <v>0.47799999999999998</v>
      </c>
      <c r="K149" s="72">
        <v>0.47799999999999998</v>
      </c>
    </row>
    <row r="150" spans="2:11" ht="21" customHeight="1" x14ac:dyDescent="0.3">
      <c r="B150" s="73" t="s">
        <v>85</v>
      </c>
      <c r="C150" s="75" t="s">
        <v>31</v>
      </c>
      <c r="D150" s="14"/>
      <c r="E150" s="14"/>
      <c r="F150" s="76">
        <v>0.438</v>
      </c>
      <c r="G150" s="72">
        <v>0.438</v>
      </c>
      <c r="H150" s="72">
        <v>0.40500000000000003</v>
      </c>
      <c r="I150" s="72">
        <v>0.40200000000000002</v>
      </c>
      <c r="J150" s="72">
        <v>0.40200000000000002</v>
      </c>
      <c r="K150" s="72">
        <v>0.40200000000000002</v>
      </c>
    </row>
    <row r="151" spans="2:11" ht="21" customHeight="1" x14ac:dyDescent="0.3">
      <c r="B151" s="73" t="s">
        <v>86</v>
      </c>
      <c r="C151" s="75" t="s">
        <v>31</v>
      </c>
      <c r="D151" s="14"/>
      <c r="E151" s="14"/>
      <c r="F151" s="76">
        <v>0.39900000000000002</v>
      </c>
      <c r="G151" s="72">
        <v>0.39900000000000002</v>
      </c>
      <c r="H151" s="72">
        <v>0.36899999999999999</v>
      </c>
      <c r="I151" s="72">
        <v>0.36699999999999999</v>
      </c>
      <c r="J151" s="72">
        <v>0.36599999999999999</v>
      </c>
      <c r="K151" s="72">
        <v>0.36599999999999999</v>
      </c>
    </row>
    <row r="152" spans="2:11" ht="21" customHeight="1" x14ac:dyDescent="0.3">
      <c r="B152" s="73" t="s">
        <v>87</v>
      </c>
      <c r="C152" s="75" t="s">
        <v>31</v>
      </c>
      <c r="D152" s="14"/>
      <c r="E152" s="14"/>
      <c r="F152" s="76">
        <v>4.1000000000000002E-2</v>
      </c>
      <c r="G152" s="72">
        <v>4.1000000000000002E-2</v>
      </c>
      <c r="H152" s="72">
        <v>3.7999999999999999E-2</v>
      </c>
      <c r="I152" s="72">
        <v>3.7999999999999999E-2</v>
      </c>
      <c r="J152" s="72">
        <v>3.7999999999999999E-2</v>
      </c>
      <c r="K152" s="72">
        <v>3.7999999999999999E-2</v>
      </c>
    </row>
    <row r="153" spans="2:11" ht="21" customHeight="1" x14ac:dyDescent="0.3">
      <c r="B153" s="223" t="s">
        <v>95</v>
      </c>
      <c r="C153" s="224"/>
      <c r="D153" s="224"/>
      <c r="E153" s="228"/>
      <c r="F153" s="29"/>
      <c r="G153" s="29"/>
      <c r="H153" s="29"/>
      <c r="I153" s="29"/>
      <c r="J153" s="29"/>
      <c r="K153" s="29"/>
    </row>
    <row r="154" spans="2:11" ht="21" customHeight="1" x14ac:dyDescent="0.3">
      <c r="B154" s="70" t="s">
        <v>81</v>
      </c>
      <c r="C154" s="75" t="s">
        <v>31</v>
      </c>
      <c r="D154" s="14"/>
      <c r="E154" s="14"/>
      <c r="F154" s="76">
        <f t="shared" ref="F154:K154" si="39">SUM(F156:F161)</f>
        <v>0.49500000000000005</v>
      </c>
      <c r="G154" s="72">
        <f t="shared" si="39"/>
        <v>0.49400000000000005</v>
      </c>
      <c r="H154" s="72">
        <f t="shared" si="39"/>
        <v>0.48000000000000004</v>
      </c>
      <c r="I154" s="72">
        <f t="shared" si="39"/>
        <v>0.47300000000000003</v>
      </c>
      <c r="J154" s="72">
        <f t="shared" si="39"/>
        <v>0.47300000000000003</v>
      </c>
      <c r="K154" s="72">
        <f t="shared" si="39"/>
        <v>0.47300000000000003</v>
      </c>
    </row>
    <row r="155" spans="2:11" ht="21" customHeight="1" x14ac:dyDescent="0.3">
      <c r="B155" s="70" t="s">
        <v>82</v>
      </c>
      <c r="D155" s="14"/>
      <c r="E155" s="14"/>
      <c r="F155" s="76"/>
      <c r="G155" s="72"/>
      <c r="H155" s="72"/>
      <c r="I155" s="72"/>
      <c r="J155" s="72"/>
      <c r="K155" s="72"/>
    </row>
    <row r="156" spans="2:11" ht="21" customHeight="1" x14ac:dyDescent="0.3">
      <c r="B156" s="73" t="s">
        <v>83</v>
      </c>
      <c r="C156" s="75" t="s">
        <v>31</v>
      </c>
      <c r="D156" s="14"/>
      <c r="E156" s="14"/>
      <c r="F156" s="76">
        <v>0.22500000000000001</v>
      </c>
      <c r="G156" s="72">
        <v>0.224</v>
      </c>
      <c r="H156" s="72">
        <v>0.217</v>
      </c>
      <c r="I156" s="72">
        <v>0.215</v>
      </c>
      <c r="J156" s="72">
        <v>0.215</v>
      </c>
      <c r="K156" s="72">
        <v>0.215</v>
      </c>
    </row>
    <row r="157" spans="2:11" ht="21" customHeight="1" x14ac:dyDescent="0.3">
      <c r="B157" s="73" t="s">
        <v>84</v>
      </c>
      <c r="C157" s="79"/>
      <c r="D157" s="14"/>
      <c r="E157" s="14"/>
      <c r="F157" s="76">
        <v>0.11</v>
      </c>
      <c r="G157" s="72">
        <v>0.11</v>
      </c>
      <c r="H157" s="72">
        <v>0.107</v>
      </c>
      <c r="I157" s="72">
        <v>0.105</v>
      </c>
      <c r="J157" s="72">
        <v>0.105</v>
      </c>
      <c r="K157" s="72">
        <v>0.105</v>
      </c>
    </row>
    <row r="158" spans="2:11" ht="21" customHeight="1" x14ac:dyDescent="0.3">
      <c r="B158" s="73" t="s">
        <v>85</v>
      </c>
      <c r="C158" s="79"/>
      <c r="D158" s="14"/>
      <c r="E158" s="14"/>
      <c r="F158" s="76">
        <v>7.5999999999999998E-2</v>
      </c>
      <c r="G158" s="72">
        <v>7.5999999999999998E-2</v>
      </c>
      <c r="H158" s="72">
        <v>7.3999999999999996E-2</v>
      </c>
      <c r="I158" s="72">
        <v>7.2999999999999995E-2</v>
      </c>
      <c r="J158" s="72">
        <v>7.2999999999999995E-2</v>
      </c>
      <c r="K158" s="72">
        <v>7.2999999999999995E-2</v>
      </c>
    </row>
    <row r="159" spans="2:11" ht="21" customHeight="1" x14ac:dyDescent="0.3">
      <c r="B159" s="73" t="s">
        <v>86</v>
      </c>
      <c r="C159" s="79"/>
      <c r="D159" s="14"/>
      <c r="E159" s="14"/>
      <c r="F159" s="76">
        <v>8.4000000000000005E-2</v>
      </c>
      <c r="G159" s="72">
        <v>8.4000000000000005E-2</v>
      </c>
      <c r="H159" s="72">
        <v>8.2000000000000003E-2</v>
      </c>
      <c r="I159" s="72">
        <v>0.08</v>
      </c>
      <c r="J159" s="72">
        <v>0.08</v>
      </c>
      <c r="K159" s="72">
        <v>0.08</v>
      </c>
    </row>
    <row r="160" spans="2:11" ht="21" customHeight="1" x14ac:dyDescent="0.3">
      <c r="B160" s="73" t="s">
        <v>87</v>
      </c>
      <c r="C160" s="79"/>
      <c r="D160" s="14"/>
      <c r="E160" s="14"/>
      <c r="F160" s="76">
        <v>0</v>
      </c>
      <c r="G160" s="72">
        <v>0</v>
      </c>
      <c r="H160" s="72">
        <v>0</v>
      </c>
      <c r="I160" s="72">
        <v>0</v>
      </c>
      <c r="J160" s="72">
        <v>0</v>
      </c>
      <c r="K160" s="72">
        <v>0</v>
      </c>
    </row>
    <row r="161" spans="2:11" ht="21" customHeight="1" x14ac:dyDescent="0.3">
      <c r="B161" s="223" t="s">
        <v>96</v>
      </c>
      <c r="C161" s="224"/>
      <c r="D161" s="224"/>
      <c r="E161" s="228"/>
      <c r="F161" s="29"/>
      <c r="G161" s="29"/>
      <c r="H161" s="29"/>
      <c r="I161" s="29"/>
      <c r="J161" s="29"/>
      <c r="K161" s="29"/>
    </row>
    <row r="162" spans="2:11" ht="21" customHeight="1" x14ac:dyDescent="0.3">
      <c r="B162" s="70" t="s">
        <v>81</v>
      </c>
      <c r="C162" s="75" t="s">
        <v>31</v>
      </c>
      <c r="D162" s="14"/>
      <c r="E162" s="14"/>
      <c r="F162" s="72">
        <f t="shared" ref="F162:K162" si="40">SUM(F164:F169)</f>
        <v>1.5899999999999999</v>
      </c>
      <c r="G162" s="72">
        <f t="shared" si="40"/>
        <v>1.5979999999999999</v>
      </c>
      <c r="H162" s="72">
        <f t="shared" si="40"/>
        <v>1.409</v>
      </c>
      <c r="I162" s="72">
        <f t="shared" si="40"/>
        <v>1.397</v>
      </c>
      <c r="J162" s="72">
        <f t="shared" si="40"/>
        <v>1.391</v>
      </c>
      <c r="K162" s="72">
        <f t="shared" si="40"/>
        <v>1.3860000000000001</v>
      </c>
    </row>
    <row r="163" spans="2:11" ht="21" customHeight="1" x14ac:dyDescent="0.3">
      <c r="B163" s="70" t="s">
        <v>82</v>
      </c>
      <c r="D163" s="14"/>
      <c r="E163" s="14"/>
      <c r="F163" s="72"/>
      <c r="G163" s="72"/>
      <c r="H163" s="72"/>
      <c r="I163" s="72"/>
      <c r="J163" s="72"/>
      <c r="K163" s="53"/>
    </row>
    <row r="164" spans="2:11" ht="21" customHeight="1" x14ac:dyDescent="0.3">
      <c r="B164" s="73" t="s">
        <v>83</v>
      </c>
      <c r="C164" s="75" t="s">
        <v>31</v>
      </c>
      <c r="D164" s="14"/>
      <c r="E164" s="14"/>
      <c r="F164" s="72">
        <v>1.1180000000000001</v>
      </c>
      <c r="G164" s="72">
        <v>1.123</v>
      </c>
      <c r="H164" s="72">
        <v>0.99</v>
      </c>
      <c r="I164" s="72">
        <v>0.98199999999999998</v>
      </c>
      <c r="J164" s="72">
        <v>0.97799999999999998</v>
      </c>
      <c r="K164" s="72">
        <v>0.97399999999999998</v>
      </c>
    </row>
    <row r="165" spans="2:11" ht="21" customHeight="1" x14ac:dyDescent="0.3">
      <c r="B165" s="73" t="s">
        <v>84</v>
      </c>
      <c r="C165" s="75" t="s">
        <v>31</v>
      </c>
      <c r="D165" s="14"/>
      <c r="E165" s="14"/>
      <c r="F165" s="72">
        <v>0.21</v>
      </c>
      <c r="G165" s="72">
        <v>0.21099999999999999</v>
      </c>
      <c r="H165" s="72">
        <v>0.186</v>
      </c>
      <c r="I165" s="72">
        <v>0.184</v>
      </c>
      <c r="J165" s="72">
        <v>0.184</v>
      </c>
      <c r="K165" s="72">
        <v>0.183</v>
      </c>
    </row>
    <row r="166" spans="2:11" ht="21" customHeight="1" x14ac:dyDescent="0.3">
      <c r="B166" s="73" t="s">
        <v>85</v>
      </c>
      <c r="C166" s="75" t="s">
        <v>31</v>
      </c>
      <c r="D166" s="14"/>
      <c r="E166" s="14"/>
      <c r="F166" s="72">
        <v>0.129</v>
      </c>
      <c r="G166" s="72">
        <v>0.13</v>
      </c>
      <c r="H166" s="72">
        <v>0.115</v>
      </c>
      <c r="I166" s="72">
        <v>0.114</v>
      </c>
      <c r="J166" s="72">
        <v>0.113</v>
      </c>
      <c r="K166" s="72">
        <v>0.113</v>
      </c>
    </row>
    <row r="167" spans="2:11" ht="21" customHeight="1" x14ac:dyDescent="0.3">
      <c r="B167" s="73" t="s">
        <v>86</v>
      </c>
      <c r="C167" s="75" t="s">
        <v>31</v>
      </c>
      <c r="D167" s="14"/>
      <c r="E167" s="14"/>
      <c r="F167" s="72">
        <v>0.128</v>
      </c>
      <c r="G167" s="72">
        <v>0.129</v>
      </c>
      <c r="H167" s="72">
        <v>0.114</v>
      </c>
      <c r="I167" s="72">
        <v>0.113</v>
      </c>
      <c r="J167" s="72">
        <v>0.112</v>
      </c>
      <c r="K167" s="72">
        <v>0.112</v>
      </c>
    </row>
    <row r="168" spans="2:11" ht="21" customHeight="1" x14ac:dyDescent="0.3">
      <c r="B168" s="73" t="s">
        <v>87</v>
      </c>
      <c r="C168" s="75" t="s">
        <v>31</v>
      </c>
      <c r="D168" s="14"/>
      <c r="E168" s="14"/>
      <c r="F168" s="72">
        <v>5.0000000000000001E-3</v>
      </c>
      <c r="G168" s="72">
        <v>5.0000000000000001E-3</v>
      </c>
      <c r="H168" s="72">
        <v>4.0000000000000001E-3</v>
      </c>
      <c r="I168" s="72">
        <v>4.0000000000000001E-3</v>
      </c>
      <c r="J168" s="72">
        <v>4.0000000000000001E-3</v>
      </c>
      <c r="K168" s="72">
        <v>4.0000000000000001E-3</v>
      </c>
    </row>
    <row r="169" spans="2:11" ht="21" customHeight="1" x14ac:dyDescent="0.3">
      <c r="B169" s="134" t="s">
        <v>100</v>
      </c>
      <c r="C169" s="134"/>
      <c r="D169" s="134"/>
      <c r="E169" s="134"/>
      <c r="F169" s="156"/>
      <c r="G169" s="156"/>
      <c r="H169" s="156"/>
      <c r="I169" s="156"/>
      <c r="J169" s="156"/>
      <c r="K169" s="156"/>
    </row>
    <row r="170" spans="2:11" ht="56.25" customHeight="1" x14ac:dyDescent="0.3">
      <c r="B170" s="141" t="s">
        <v>97</v>
      </c>
      <c r="C170" s="142" t="s">
        <v>101</v>
      </c>
      <c r="D170" s="14"/>
      <c r="E170" s="14"/>
      <c r="F170" s="72">
        <v>76825</v>
      </c>
      <c r="G170" s="72">
        <v>28428</v>
      </c>
      <c r="H170" s="72">
        <v>34102.699999999997</v>
      </c>
      <c r="I170" s="72">
        <v>4412.8</v>
      </c>
      <c r="J170" s="72">
        <v>4629</v>
      </c>
      <c r="K170" s="72">
        <v>4851.2</v>
      </c>
    </row>
    <row r="171" spans="2:11" ht="44.25" customHeight="1" x14ac:dyDescent="0.3">
      <c r="B171" s="143" t="s">
        <v>254</v>
      </c>
      <c r="C171" s="144" t="s">
        <v>101</v>
      </c>
      <c r="D171" s="145" t="s">
        <v>103</v>
      </c>
      <c r="E171" s="145" t="s">
        <v>103</v>
      </c>
      <c r="F171" s="72" t="s">
        <v>103</v>
      </c>
      <c r="G171" s="72">
        <v>28428</v>
      </c>
      <c r="H171" s="72">
        <v>32284.9</v>
      </c>
      <c r="I171" s="72">
        <v>3957</v>
      </c>
      <c r="J171" s="72">
        <v>3957</v>
      </c>
      <c r="K171" s="72">
        <v>3957</v>
      </c>
    </row>
    <row r="172" spans="2:11" ht="78" customHeight="1" x14ac:dyDescent="0.3">
      <c r="B172" s="146" t="s">
        <v>98</v>
      </c>
      <c r="C172" s="147" t="s">
        <v>102</v>
      </c>
      <c r="D172" s="145" t="s">
        <v>103</v>
      </c>
      <c r="E172" s="145" t="s">
        <v>103</v>
      </c>
      <c r="F172" s="72">
        <v>98.8</v>
      </c>
      <c r="G172" s="72">
        <v>34.6</v>
      </c>
      <c r="H172" s="72">
        <v>113.6</v>
      </c>
      <c r="I172" s="72">
        <v>12.3</v>
      </c>
      <c r="J172" s="72">
        <v>100</v>
      </c>
      <c r="K172" s="72">
        <v>100</v>
      </c>
    </row>
    <row r="173" spans="2:11" ht="38.25" customHeight="1" x14ac:dyDescent="0.3">
      <c r="B173" s="148" t="s">
        <v>99</v>
      </c>
      <c r="C173" s="149" t="s">
        <v>8</v>
      </c>
      <c r="D173" s="14"/>
      <c r="E173" s="14"/>
      <c r="F173" s="72">
        <v>105.3</v>
      </c>
      <c r="G173" s="72">
        <v>106.8</v>
      </c>
      <c r="H173" s="72">
        <v>105.6</v>
      </c>
      <c r="I173" s="72">
        <v>105.2</v>
      </c>
      <c r="J173" s="72">
        <v>104.9</v>
      </c>
      <c r="K173" s="72">
        <v>104.8</v>
      </c>
    </row>
    <row r="174" spans="2:11" ht="21" customHeight="1" x14ac:dyDescent="0.3">
      <c r="B174" s="223" t="s">
        <v>104</v>
      </c>
      <c r="C174" s="224"/>
      <c r="D174" s="225"/>
      <c r="E174" s="226"/>
      <c r="F174" s="17"/>
      <c r="G174" s="17"/>
      <c r="H174" s="17"/>
      <c r="I174" s="17"/>
      <c r="J174" s="17"/>
      <c r="K174" s="17"/>
    </row>
    <row r="175" spans="2:11" ht="42" customHeight="1" x14ac:dyDescent="0.3">
      <c r="B175" s="150" t="s">
        <v>105</v>
      </c>
      <c r="C175" s="144" t="s">
        <v>101</v>
      </c>
      <c r="D175" s="14"/>
      <c r="E175" s="14"/>
      <c r="F175" s="17">
        <v>6055</v>
      </c>
      <c r="G175" s="17">
        <v>3114</v>
      </c>
      <c r="H175" s="17">
        <v>800</v>
      </c>
      <c r="I175" s="17">
        <v>800</v>
      </c>
      <c r="J175" s="17">
        <v>800</v>
      </c>
      <c r="K175" s="17">
        <v>800</v>
      </c>
    </row>
    <row r="176" spans="2:11" ht="21" customHeight="1" x14ac:dyDescent="0.3">
      <c r="B176" s="151" t="s">
        <v>98</v>
      </c>
      <c r="C176" s="147" t="s">
        <v>8</v>
      </c>
      <c r="D176" s="14"/>
      <c r="E176" s="14"/>
      <c r="F176" s="17">
        <v>150</v>
      </c>
      <c r="G176" s="17">
        <v>51.4</v>
      </c>
      <c r="H176" s="17">
        <v>25.7</v>
      </c>
      <c r="I176" s="17">
        <v>100</v>
      </c>
      <c r="J176" s="17">
        <v>100</v>
      </c>
      <c r="K176" s="17">
        <v>100</v>
      </c>
    </row>
    <row r="177" spans="2:11" ht="44.25" customHeight="1" x14ac:dyDescent="0.3">
      <c r="B177" s="150" t="s">
        <v>106</v>
      </c>
      <c r="C177" s="144" t="s">
        <v>101</v>
      </c>
      <c r="D177" s="14"/>
      <c r="E177" s="14"/>
      <c r="F177" s="17">
        <v>14</v>
      </c>
      <c r="G177" s="17">
        <v>482</v>
      </c>
      <c r="H177" s="17">
        <v>450</v>
      </c>
      <c r="I177" s="17">
        <v>450</v>
      </c>
      <c r="J177" s="17">
        <v>450</v>
      </c>
      <c r="K177" s="17">
        <v>450</v>
      </c>
    </row>
    <row r="178" spans="2:11" ht="21" customHeight="1" x14ac:dyDescent="0.3">
      <c r="B178" s="151" t="s">
        <v>98</v>
      </c>
      <c r="C178" s="147" t="s">
        <v>8</v>
      </c>
      <c r="D178" s="14"/>
      <c r="E178" s="14"/>
      <c r="F178" s="17">
        <v>1</v>
      </c>
      <c r="G178" s="17">
        <v>3442.9</v>
      </c>
      <c r="H178" s="17">
        <v>93.4</v>
      </c>
      <c r="I178" s="17">
        <v>100</v>
      </c>
      <c r="J178" s="17">
        <v>100</v>
      </c>
      <c r="K178" s="17">
        <v>100</v>
      </c>
    </row>
    <row r="179" spans="2:11" ht="36" customHeight="1" x14ac:dyDescent="0.3">
      <c r="B179" s="150" t="s">
        <v>107</v>
      </c>
      <c r="C179" s="144" t="s">
        <v>101</v>
      </c>
      <c r="D179" s="14"/>
      <c r="E179" s="14"/>
      <c r="F179" s="17">
        <v>55120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</row>
    <row r="180" spans="2:11" ht="34.5" customHeight="1" x14ac:dyDescent="0.3">
      <c r="B180" s="151" t="s">
        <v>98</v>
      </c>
      <c r="C180" s="147" t="s">
        <v>8</v>
      </c>
      <c r="D180" s="14"/>
      <c r="E180" s="14"/>
      <c r="F180" s="17">
        <v>89.1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</row>
    <row r="181" spans="2:11" ht="44.25" customHeight="1" x14ac:dyDescent="0.3">
      <c r="B181" s="150" t="s">
        <v>108</v>
      </c>
      <c r="C181" s="144" t="s">
        <v>101</v>
      </c>
      <c r="D181" s="14"/>
      <c r="E181" s="14"/>
      <c r="F181" s="17">
        <v>9871</v>
      </c>
      <c r="G181" s="17">
        <v>13629</v>
      </c>
      <c r="H181" s="17">
        <v>17623.2</v>
      </c>
      <c r="I181" s="17">
        <v>500</v>
      </c>
      <c r="J181" s="17">
        <v>500</v>
      </c>
      <c r="K181" s="17">
        <v>500</v>
      </c>
    </row>
    <row r="182" spans="2:11" ht="36.75" customHeight="1" x14ac:dyDescent="0.3">
      <c r="B182" s="151" t="s">
        <v>98</v>
      </c>
      <c r="C182" s="147" t="s">
        <v>8</v>
      </c>
      <c r="D182" s="14"/>
      <c r="E182" s="14"/>
      <c r="F182" s="19">
        <v>2640.6109974185092</v>
      </c>
      <c r="G182" s="17">
        <v>138.1</v>
      </c>
      <c r="H182" s="17">
        <v>129.30000000000001</v>
      </c>
      <c r="I182" s="17">
        <v>2.8</v>
      </c>
      <c r="J182" s="17">
        <v>100</v>
      </c>
      <c r="K182" s="17">
        <v>100</v>
      </c>
    </row>
    <row r="183" spans="2:11" ht="21" customHeight="1" x14ac:dyDescent="0.3">
      <c r="B183" s="150" t="s">
        <v>109</v>
      </c>
      <c r="C183" s="144" t="s">
        <v>101</v>
      </c>
      <c r="D183" s="14"/>
      <c r="E183" s="14"/>
      <c r="F183" s="17">
        <v>1854</v>
      </c>
      <c r="G183" s="17">
        <v>1335</v>
      </c>
      <c r="H183" s="17">
        <v>10701</v>
      </c>
      <c r="I183" s="17">
        <v>1207</v>
      </c>
      <c r="J183" s="17">
        <v>1207</v>
      </c>
      <c r="K183" s="17">
        <v>1207</v>
      </c>
    </row>
    <row r="184" spans="2:11" ht="36" customHeight="1" x14ac:dyDescent="0.3">
      <c r="B184" s="151" t="s">
        <v>98</v>
      </c>
      <c r="C184" s="147" t="s">
        <v>8</v>
      </c>
      <c r="D184" s="14"/>
      <c r="E184" s="14"/>
      <c r="F184" s="17">
        <v>39.799999999999997</v>
      </c>
      <c r="G184" s="17">
        <v>72</v>
      </c>
      <c r="H184" s="17">
        <v>801.6</v>
      </c>
      <c r="I184" s="17">
        <v>11.3</v>
      </c>
      <c r="J184" s="17">
        <v>100</v>
      </c>
      <c r="K184" s="17">
        <v>100</v>
      </c>
    </row>
    <row r="185" spans="2:11" ht="35.25" customHeight="1" x14ac:dyDescent="0.3">
      <c r="B185" s="150" t="s">
        <v>110</v>
      </c>
      <c r="C185" s="144" t="s">
        <v>101</v>
      </c>
      <c r="D185" s="14"/>
      <c r="E185" s="14"/>
      <c r="F185" s="17">
        <v>3113</v>
      </c>
      <c r="G185" s="17">
        <v>9312</v>
      </c>
      <c r="H185" s="17">
        <v>304</v>
      </c>
      <c r="I185" s="17">
        <v>500</v>
      </c>
      <c r="J185" s="17">
        <v>500</v>
      </c>
      <c r="K185" s="17">
        <v>500</v>
      </c>
    </row>
    <row r="186" spans="2:11" ht="39" customHeight="1" x14ac:dyDescent="0.3">
      <c r="B186" s="151" t="s">
        <v>98</v>
      </c>
      <c r="C186" s="147" t="s">
        <v>8</v>
      </c>
      <c r="D186" s="14"/>
      <c r="E186" s="14"/>
      <c r="F186" s="17">
        <v>190.9</v>
      </c>
      <c r="G186" s="17">
        <v>299.10000000000002</v>
      </c>
      <c r="H186" s="17">
        <v>3.3</v>
      </c>
      <c r="I186" s="17">
        <v>164.5</v>
      </c>
      <c r="J186" s="17">
        <v>100</v>
      </c>
      <c r="K186" s="17">
        <v>100</v>
      </c>
    </row>
    <row r="187" spans="2:11" ht="44.25" customHeight="1" x14ac:dyDescent="0.3">
      <c r="B187" s="150" t="s">
        <v>111</v>
      </c>
      <c r="C187" s="144" t="s">
        <v>101</v>
      </c>
      <c r="D187" s="14"/>
      <c r="E187" s="14"/>
      <c r="F187" s="17">
        <v>798</v>
      </c>
      <c r="G187" s="17">
        <v>556</v>
      </c>
      <c r="H187" s="17">
        <v>2406.6999999999998</v>
      </c>
      <c r="I187" s="17">
        <v>500</v>
      </c>
      <c r="J187" s="17">
        <v>500</v>
      </c>
      <c r="K187" s="17">
        <v>500</v>
      </c>
    </row>
    <row r="188" spans="2:11" ht="37.5" customHeight="1" x14ac:dyDescent="0.3">
      <c r="B188" s="151" t="s">
        <v>98</v>
      </c>
      <c r="C188" s="147" t="s">
        <v>8</v>
      </c>
      <c r="D188" s="14"/>
      <c r="E188" s="14"/>
      <c r="F188" s="17">
        <v>22.3</v>
      </c>
      <c r="G188" s="17">
        <v>69.7</v>
      </c>
      <c r="H188" s="17">
        <v>432.9</v>
      </c>
      <c r="I188" s="17">
        <v>20.8</v>
      </c>
      <c r="J188" s="17">
        <v>100</v>
      </c>
      <c r="K188" s="17">
        <v>100</v>
      </c>
    </row>
    <row r="189" spans="2:11" ht="21" customHeight="1" x14ac:dyDescent="0.3">
      <c r="B189" s="223" t="s">
        <v>126</v>
      </c>
      <c r="C189" s="224"/>
      <c r="D189" s="225"/>
      <c r="E189" s="226"/>
      <c r="F189" s="29"/>
      <c r="G189" s="29"/>
      <c r="H189" s="29"/>
      <c r="I189" s="29"/>
      <c r="J189" s="29"/>
      <c r="K189" s="29"/>
    </row>
    <row r="190" spans="2:11" ht="76.5" customHeight="1" x14ac:dyDescent="0.3">
      <c r="B190" s="152" t="s">
        <v>112</v>
      </c>
      <c r="C190" s="144" t="s">
        <v>127</v>
      </c>
      <c r="D190" s="14"/>
      <c r="E190" s="14"/>
      <c r="F190" s="17">
        <f t="shared" ref="F190:K190" si="41">F191+F194</f>
        <v>76825</v>
      </c>
      <c r="G190" s="17">
        <f t="shared" si="41"/>
        <v>28428</v>
      </c>
      <c r="H190" s="17">
        <f t="shared" si="41"/>
        <v>32285</v>
      </c>
      <c r="I190" s="17">
        <f t="shared" si="41"/>
        <v>3957</v>
      </c>
      <c r="J190" s="17">
        <f t="shared" si="41"/>
        <v>3957</v>
      </c>
      <c r="K190" s="17">
        <f t="shared" si="41"/>
        <v>3957</v>
      </c>
    </row>
    <row r="191" spans="2:11" ht="21" customHeight="1" x14ac:dyDescent="0.3">
      <c r="B191" s="153" t="s">
        <v>113</v>
      </c>
      <c r="C191" s="144" t="s">
        <v>127</v>
      </c>
      <c r="D191" s="14"/>
      <c r="E191" s="14"/>
      <c r="F191" s="17">
        <v>4849</v>
      </c>
      <c r="G191" s="17">
        <v>482</v>
      </c>
      <c r="H191" s="17">
        <v>450</v>
      </c>
      <c r="I191" s="17">
        <v>450</v>
      </c>
      <c r="J191" s="17">
        <v>450</v>
      </c>
      <c r="K191" s="17">
        <v>450</v>
      </c>
    </row>
    <row r="192" spans="2:11" ht="21" customHeight="1" x14ac:dyDescent="0.3">
      <c r="B192" s="154" t="s">
        <v>114</v>
      </c>
      <c r="C192" s="144" t="s">
        <v>127</v>
      </c>
      <c r="D192" s="14"/>
      <c r="E192" s="14"/>
      <c r="F192" s="17"/>
      <c r="G192" s="17"/>
      <c r="H192" s="17"/>
      <c r="I192" s="17"/>
      <c r="J192" s="17"/>
      <c r="K192" s="17"/>
    </row>
    <row r="193" spans="2:11" ht="21" customHeight="1" x14ac:dyDescent="0.3">
      <c r="B193" s="154" t="s">
        <v>115</v>
      </c>
      <c r="C193" s="144" t="s">
        <v>127</v>
      </c>
      <c r="D193" s="14"/>
      <c r="E193" s="14"/>
      <c r="F193" s="17"/>
      <c r="G193" s="17"/>
      <c r="H193" s="17"/>
      <c r="I193" s="17"/>
      <c r="J193" s="17"/>
      <c r="K193" s="17"/>
    </row>
    <row r="194" spans="2:11" ht="21" customHeight="1" x14ac:dyDescent="0.3">
      <c r="B194" s="153" t="s">
        <v>116</v>
      </c>
      <c r="C194" s="144" t="s">
        <v>127</v>
      </c>
      <c r="D194" s="14"/>
      <c r="E194" s="14"/>
      <c r="F194" s="17">
        <f t="shared" ref="F194:K194" si="42">F195+F197+F198+F202+F203</f>
        <v>71976</v>
      </c>
      <c r="G194" s="17">
        <f t="shared" si="42"/>
        <v>27946</v>
      </c>
      <c r="H194" s="17">
        <f t="shared" si="42"/>
        <v>31835</v>
      </c>
      <c r="I194" s="17">
        <f t="shared" si="42"/>
        <v>3507</v>
      </c>
      <c r="J194" s="17">
        <f t="shared" si="42"/>
        <v>3507</v>
      </c>
      <c r="K194" s="17">
        <f t="shared" si="42"/>
        <v>3507</v>
      </c>
    </row>
    <row r="195" spans="2:11" ht="21" customHeight="1" x14ac:dyDescent="0.3">
      <c r="B195" s="154" t="s">
        <v>117</v>
      </c>
      <c r="C195" s="144" t="s">
        <v>127</v>
      </c>
      <c r="D195" s="14"/>
      <c r="E195" s="14"/>
      <c r="F195" s="17"/>
      <c r="G195" s="17">
        <v>1732</v>
      </c>
      <c r="H195" s="17">
        <v>800</v>
      </c>
      <c r="I195" s="17">
        <v>800</v>
      </c>
      <c r="J195" s="17">
        <v>800</v>
      </c>
      <c r="K195" s="17">
        <v>800</v>
      </c>
    </row>
    <row r="196" spans="2:11" ht="21" customHeight="1" x14ac:dyDescent="0.3">
      <c r="B196" s="155" t="s">
        <v>118</v>
      </c>
      <c r="C196" s="144" t="s">
        <v>127</v>
      </c>
      <c r="D196" s="14"/>
      <c r="E196" s="14"/>
      <c r="F196" s="17"/>
      <c r="G196" s="17"/>
      <c r="H196" s="17"/>
      <c r="I196" s="17"/>
      <c r="J196" s="17"/>
      <c r="K196" s="17"/>
    </row>
    <row r="197" spans="2:11" ht="21" customHeight="1" x14ac:dyDescent="0.3">
      <c r="B197" s="154" t="s">
        <v>119</v>
      </c>
      <c r="C197" s="144" t="s">
        <v>127</v>
      </c>
      <c r="D197" s="14"/>
      <c r="E197" s="14"/>
      <c r="F197" s="17"/>
      <c r="G197" s="17"/>
      <c r="H197" s="17"/>
      <c r="I197" s="17"/>
      <c r="J197" s="17"/>
      <c r="K197" s="17"/>
    </row>
    <row r="198" spans="2:11" ht="21" customHeight="1" x14ac:dyDescent="0.3">
      <c r="B198" s="154" t="s">
        <v>120</v>
      </c>
      <c r="C198" s="144" t="s">
        <v>127</v>
      </c>
      <c r="D198" s="14"/>
      <c r="E198" s="14"/>
      <c r="F198" s="17">
        <f t="shared" ref="F198:K198" si="43">ROUND(F199+F200+F201,0)</f>
        <v>70702</v>
      </c>
      <c r="G198" s="17">
        <f t="shared" si="43"/>
        <v>25921</v>
      </c>
      <c r="H198" s="17">
        <f t="shared" si="43"/>
        <v>30273</v>
      </c>
      <c r="I198" s="17">
        <f t="shared" si="43"/>
        <v>2707</v>
      </c>
      <c r="J198" s="17">
        <f t="shared" si="43"/>
        <v>2707</v>
      </c>
      <c r="K198" s="17">
        <f t="shared" si="43"/>
        <v>2707</v>
      </c>
    </row>
    <row r="199" spans="2:11" ht="21" customHeight="1" x14ac:dyDescent="0.3">
      <c r="B199" s="155" t="s">
        <v>121</v>
      </c>
      <c r="C199" s="144" t="s">
        <v>127</v>
      </c>
      <c r="D199" s="14"/>
      <c r="E199" s="14"/>
      <c r="F199" s="17">
        <v>0</v>
      </c>
      <c r="G199" s="17">
        <v>150</v>
      </c>
      <c r="H199" s="17">
        <v>485.3</v>
      </c>
      <c r="I199" s="17"/>
      <c r="J199" s="17"/>
      <c r="K199" s="17"/>
    </row>
    <row r="200" spans="2:11" ht="21" customHeight="1" x14ac:dyDescent="0.3">
      <c r="B200" s="155" t="s">
        <v>122</v>
      </c>
      <c r="C200" s="144" t="s">
        <v>127</v>
      </c>
      <c r="D200" s="14"/>
      <c r="E200" s="14"/>
      <c r="F200" s="17">
        <v>66814</v>
      </c>
      <c r="G200" s="17">
        <v>21542</v>
      </c>
      <c r="H200" s="17">
        <v>26100</v>
      </c>
      <c r="I200" s="17">
        <v>2057</v>
      </c>
      <c r="J200" s="17">
        <v>2057</v>
      </c>
      <c r="K200" s="17">
        <v>2057</v>
      </c>
    </row>
    <row r="201" spans="2:11" ht="21" customHeight="1" x14ac:dyDescent="0.3">
      <c r="B201" s="155" t="s">
        <v>123</v>
      </c>
      <c r="C201" s="144" t="s">
        <v>127</v>
      </c>
      <c r="D201" s="14"/>
      <c r="E201" s="14"/>
      <c r="F201" s="17">
        <v>3888</v>
      </c>
      <c r="G201" s="17">
        <v>4229</v>
      </c>
      <c r="H201" s="17">
        <v>3688</v>
      </c>
      <c r="I201" s="17">
        <v>650</v>
      </c>
      <c r="J201" s="17">
        <v>650</v>
      </c>
      <c r="K201" s="17">
        <v>650</v>
      </c>
    </row>
    <row r="202" spans="2:11" ht="21" customHeight="1" x14ac:dyDescent="0.3">
      <c r="B202" s="154" t="s">
        <v>124</v>
      </c>
      <c r="C202" s="144" t="s">
        <v>127</v>
      </c>
      <c r="D202" s="14"/>
      <c r="E202" s="14"/>
      <c r="F202" s="17"/>
      <c r="G202" s="17"/>
      <c r="H202" s="17"/>
      <c r="I202" s="17"/>
      <c r="J202" s="17"/>
      <c r="K202" s="17"/>
    </row>
    <row r="203" spans="2:11" ht="21" customHeight="1" x14ac:dyDescent="0.3">
      <c r="B203" s="154" t="s">
        <v>125</v>
      </c>
      <c r="C203" s="144" t="s">
        <v>127</v>
      </c>
      <c r="D203" s="3"/>
      <c r="E203" s="3"/>
      <c r="F203" s="17">
        <v>1274</v>
      </c>
      <c r="G203" s="17">
        <v>293</v>
      </c>
      <c r="H203" s="17">
        <v>762</v>
      </c>
      <c r="I203" s="17"/>
      <c r="J203" s="17"/>
      <c r="K203" s="17"/>
    </row>
    <row r="204" spans="2:11" ht="18" customHeight="1" x14ac:dyDescent="0.3">
      <c r="B204" s="134" t="s">
        <v>135</v>
      </c>
      <c r="C204" s="134"/>
      <c r="D204" s="134"/>
      <c r="E204" s="134"/>
      <c r="F204" s="157"/>
      <c r="G204" s="157"/>
      <c r="H204" s="157"/>
      <c r="I204" s="157"/>
      <c r="J204" s="157"/>
      <c r="K204" s="158"/>
    </row>
    <row r="205" spans="2:11" ht="18" customHeight="1" x14ac:dyDescent="0.3">
      <c r="B205" s="31" t="s">
        <v>128</v>
      </c>
      <c r="C205" s="3" t="s">
        <v>127</v>
      </c>
      <c r="D205" s="3"/>
      <c r="E205" s="3"/>
      <c r="F205" s="17">
        <v>663</v>
      </c>
      <c r="G205" s="17">
        <v>175.8</v>
      </c>
      <c r="H205" s="17">
        <f>ROUND(G205*H207*H208/10000,0)</f>
        <v>58</v>
      </c>
      <c r="I205" s="17">
        <f>ROUND(H205*I207*I208/10000,0)</f>
        <v>61</v>
      </c>
      <c r="J205" s="17">
        <f>ROUND(I205*J207*J208/10000,0)</f>
        <v>65</v>
      </c>
      <c r="K205" s="17">
        <f>ROUND(J205*K207*K208/10000,0)</f>
        <v>69</v>
      </c>
    </row>
    <row r="206" spans="2:11" ht="18" customHeight="1" x14ac:dyDescent="0.3">
      <c r="B206" s="32" t="s">
        <v>129</v>
      </c>
      <c r="C206" s="3" t="s">
        <v>127</v>
      </c>
      <c r="D206" s="3"/>
      <c r="E206" s="3"/>
      <c r="F206" s="17" t="s">
        <v>103</v>
      </c>
      <c r="G206" s="17">
        <v>176</v>
      </c>
      <c r="H206" s="17">
        <v>55</v>
      </c>
      <c r="I206" s="17">
        <v>55.5</v>
      </c>
      <c r="J206" s="17">
        <v>56.1</v>
      </c>
      <c r="K206" s="17">
        <v>56.8</v>
      </c>
    </row>
    <row r="207" spans="2:11" ht="18" customHeight="1" x14ac:dyDescent="0.3">
      <c r="B207" s="33" t="s">
        <v>98</v>
      </c>
      <c r="C207" s="3" t="s">
        <v>102</v>
      </c>
      <c r="D207" s="3"/>
      <c r="E207" s="3"/>
      <c r="F207" s="17"/>
      <c r="G207" s="17">
        <v>25.7</v>
      </c>
      <c r="H207" s="17">
        <f>ROUND(H206/G206*100,1)</f>
        <v>31.3</v>
      </c>
      <c r="I207" s="17">
        <f>ROUND(I206/H206*100,1)</f>
        <v>100.9</v>
      </c>
      <c r="J207" s="17">
        <f>ROUND(J206/I206*100,1)</f>
        <v>101.1</v>
      </c>
      <c r="K207" s="17">
        <f>ROUND(K206/J206*100,1)</f>
        <v>101.2</v>
      </c>
    </row>
    <row r="208" spans="2:11" ht="18" customHeight="1" x14ac:dyDescent="0.3">
      <c r="B208" s="33" t="s">
        <v>99</v>
      </c>
      <c r="C208" s="3" t="s">
        <v>8</v>
      </c>
      <c r="D208" s="3"/>
      <c r="E208" s="3"/>
      <c r="F208" s="17"/>
      <c r="G208" s="17">
        <v>103.2</v>
      </c>
      <c r="H208" s="17">
        <v>104.9</v>
      </c>
      <c r="I208" s="17">
        <v>104.7</v>
      </c>
      <c r="J208" s="17">
        <v>104.9</v>
      </c>
      <c r="K208" s="17">
        <v>105</v>
      </c>
    </row>
    <row r="209" spans="2:11" ht="18" customHeight="1" x14ac:dyDescent="0.3">
      <c r="B209" s="31" t="s">
        <v>130</v>
      </c>
      <c r="C209" s="3" t="s">
        <v>136</v>
      </c>
      <c r="D209" s="3"/>
      <c r="E209" s="3"/>
      <c r="F209" s="17">
        <v>4885</v>
      </c>
      <c r="G209" s="17">
        <v>1566</v>
      </c>
      <c r="H209" s="17">
        <v>1600</v>
      </c>
      <c r="I209" s="17">
        <v>1000</v>
      </c>
      <c r="J209" s="17">
        <v>1045</v>
      </c>
      <c r="K209" s="17">
        <v>1100</v>
      </c>
    </row>
    <row r="210" spans="2:11" ht="18" customHeight="1" x14ac:dyDescent="0.3">
      <c r="B210" s="34" t="s">
        <v>98</v>
      </c>
      <c r="C210" s="3" t="s">
        <v>8</v>
      </c>
      <c r="D210" s="3"/>
      <c r="E210" s="3"/>
      <c r="F210" s="17" t="s">
        <v>137</v>
      </c>
      <c r="G210" s="17">
        <v>32.700000000000003</v>
      </c>
      <c r="H210" s="17">
        <f>ROUND(H209/G209*100,1)</f>
        <v>102.2</v>
      </c>
      <c r="I210" s="17">
        <f>ROUND(I209/H209*100,1)</f>
        <v>62.5</v>
      </c>
      <c r="J210" s="17">
        <f>ROUND(J209/I209*100,1)</f>
        <v>104.5</v>
      </c>
      <c r="K210" s="17">
        <f>ROUND(K209/J209*100,1)</f>
        <v>105.3</v>
      </c>
    </row>
    <row r="211" spans="2:11" ht="18" customHeight="1" x14ac:dyDescent="0.3">
      <c r="B211" s="35" t="s">
        <v>131</v>
      </c>
      <c r="C211" s="3"/>
      <c r="D211" s="3"/>
      <c r="E211" s="3"/>
      <c r="F211" s="17"/>
      <c r="G211" s="17"/>
      <c r="H211" s="17"/>
      <c r="I211" s="17"/>
      <c r="J211" s="17"/>
      <c r="K211" s="17"/>
    </row>
    <row r="212" spans="2:11" ht="18" customHeight="1" x14ac:dyDescent="0.3">
      <c r="B212" s="36" t="s">
        <v>132</v>
      </c>
      <c r="C212" s="3" t="s">
        <v>136</v>
      </c>
      <c r="D212" s="3"/>
      <c r="E212" s="3"/>
      <c r="F212" s="17">
        <v>3172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</row>
    <row r="213" spans="2:11" ht="18" customHeight="1" x14ac:dyDescent="0.3">
      <c r="B213" s="36" t="s">
        <v>133</v>
      </c>
      <c r="C213" s="3" t="s">
        <v>136</v>
      </c>
      <c r="D213" s="3"/>
      <c r="E213" s="3"/>
      <c r="F213" s="17">
        <v>920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</row>
    <row r="214" spans="2:11" ht="18" customHeight="1" x14ac:dyDescent="0.3">
      <c r="B214" s="36" t="s">
        <v>134</v>
      </c>
      <c r="C214" s="3" t="s">
        <v>136</v>
      </c>
      <c r="D214" s="3"/>
      <c r="E214" s="3"/>
      <c r="F214" s="17">
        <v>793</v>
      </c>
      <c r="G214" s="17">
        <v>1566</v>
      </c>
      <c r="H214" s="17">
        <v>1600</v>
      </c>
      <c r="I214" s="17">
        <v>1000</v>
      </c>
      <c r="J214" s="17">
        <v>1045</v>
      </c>
      <c r="K214" s="17">
        <v>1100</v>
      </c>
    </row>
    <row r="215" spans="2:11" ht="18" customHeight="1" x14ac:dyDescent="0.3">
      <c r="B215" s="134" t="s">
        <v>180</v>
      </c>
      <c r="C215" s="134"/>
      <c r="D215" s="134"/>
      <c r="E215" s="134"/>
      <c r="F215" s="157"/>
      <c r="G215" s="157"/>
      <c r="H215" s="157"/>
      <c r="I215" s="157"/>
      <c r="J215" s="157"/>
      <c r="K215" s="158"/>
    </row>
    <row r="216" spans="2:11" ht="18" customHeight="1" x14ac:dyDescent="0.35">
      <c r="B216" s="80" t="s">
        <v>138</v>
      </c>
      <c r="C216" s="71" t="s">
        <v>127</v>
      </c>
      <c r="D216" s="3"/>
      <c r="E216" s="3"/>
      <c r="F216" s="17">
        <v>177019</v>
      </c>
      <c r="G216" s="17">
        <v>169270</v>
      </c>
      <c r="H216" s="17">
        <v>173670</v>
      </c>
      <c r="I216" s="17">
        <v>178444</v>
      </c>
      <c r="J216" s="17">
        <v>183299</v>
      </c>
      <c r="K216" s="17">
        <v>188475</v>
      </c>
    </row>
    <row r="217" spans="2:11" ht="18" customHeight="1" x14ac:dyDescent="0.3">
      <c r="B217" s="81" t="s">
        <v>139</v>
      </c>
      <c r="C217" s="82" t="s">
        <v>171</v>
      </c>
      <c r="D217" s="3"/>
      <c r="E217" s="3"/>
      <c r="F217" s="17">
        <v>106.2</v>
      </c>
      <c r="G217" s="17">
        <v>95.622503799027228</v>
      </c>
      <c r="H217" s="17">
        <v>102.59939741241804</v>
      </c>
      <c r="I217" s="17">
        <v>102.74889157597742</v>
      </c>
      <c r="J217" s="17">
        <v>102.72074152114949</v>
      </c>
      <c r="K217" s="17">
        <v>102.82380154828996</v>
      </c>
    </row>
    <row r="218" spans="2:11" ht="18" customHeight="1" x14ac:dyDescent="0.3">
      <c r="B218" s="42" t="s">
        <v>140</v>
      </c>
      <c r="C218" s="83"/>
      <c r="D218" s="3"/>
      <c r="E218" s="3"/>
      <c r="F218" s="17"/>
      <c r="G218" s="17"/>
      <c r="H218" s="17"/>
      <c r="I218" s="17"/>
      <c r="J218" s="17"/>
      <c r="K218" s="17"/>
    </row>
    <row r="219" spans="2:11" ht="18" customHeight="1" x14ac:dyDescent="0.3">
      <c r="B219" s="84" t="s">
        <v>141</v>
      </c>
      <c r="C219" s="71" t="s">
        <v>172</v>
      </c>
      <c r="D219" s="3"/>
      <c r="E219" s="3"/>
      <c r="F219" s="17">
        <v>55833</v>
      </c>
      <c r="G219" s="17">
        <v>51056</v>
      </c>
      <c r="H219" s="17">
        <v>52822</v>
      </c>
      <c r="I219" s="17">
        <v>54892</v>
      </c>
      <c r="J219" s="17">
        <v>57237</v>
      </c>
      <c r="K219" s="17">
        <v>59857</v>
      </c>
    </row>
    <row r="220" spans="2:11" ht="18" customHeight="1" x14ac:dyDescent="0.3">
      <c r="B220" s="85" t="s">
        <v>142</v>
      </c>
      <c r="C220" s="71"/>
      <c r="D220" s="3"/>
      <c r="E220" s="3"/>
      <c r="F220" s="17"/>
      <c r="G220" s="17"/>
      <c r="H220" s="17"/>
      <c r="I220" s="17"/>
      <c r="J220" s="17"/>
      <c r="K220" s="17"/>
    </row>
    <row r="221" spans="2:11" ht="18" customHeight="1" x14ac:dyDescent="0.3">
      <c r="B221" s="85" t="s">
        <v>143</v>
      </c>
      <c r="C221" s="71"/>
      <c r="D221" s="3"/>
      <c r="E221" s="3"/>
      <c r="F221" s="17">
        <v>46208</v>
      </c>
      <c r="G221" s="17">
        <v>42256</v>
      </c>
      <c r="H221" s="17">
        <v>43472</v>
      </c>
      <c r="I221" s="17">
        <v>44992</v>
      </c>
      <c r="J221" s="17">
        <v>46512</v>
      </c>
      <c r="K221" s="17">
        <v>48032</v>
      </c>
    </row>
    <row r="222" spans="2:11" ht="18" customHeight="1" x14ac:dyDescent="0.3">
      <c r="B222" s="42" t="s">
        <v>144</v>
      </c>
      <c r="C222" s="83"/>
      <c r="D222" s="3"/>
      <c r="E222" s="3"/>
      <c r="F222" s="17">
        <v>9625</v>
      </c>
      <c r="G222" s="17">
        <v>8800</v>
      </c>
      <c r="H222" s="17">
        <v>9350</v>
      </c>
      <c r="I222" s="17">
        <v>9900</v>
      </c>
      <c r="J222" s="17">
        <v>10725</v>
      </c>
      <c r="K222" s="17">
        <v>11825</v>
      </c>
    </row>
    <row r="223" spans="2:11" ht="18" customHeight="1" x14ac:dyDescent="0.3">
      <c r="B223" s="84" t="s">
        <v>145</v>
      </c>
      <c r="C223" s="71" t="s">
        <v>172</v>
      </c>
      <c r="D223" s="3"/>
      <c r="E223" s="3"/>
      <c r="F223" s="17">
        <v>89866</v>
      </c>
      <c r="G223" s="17">
        <v>88794</v>
      </c>
      <c r="H223" s="17">
        <v>90068</v>
      </c>
      <c r="I223" s="17">
        <v>91592</v>
      </c>
      <c r="J223" s="17">
        <v>93382</v>
      </c>
      <c r="K223" s="17">
        <v>94898</v>
      </c>
    </row>
    <row r="224" spans="2:11" ht="18" customHeight="1" x14ac:dyDescent="0.3">
      <c r="B224" s="85" t="s">
        <v>142</v>
      </c>
      <c r="C224" s="71"/>
      <c r="D224" s="3"/>
      <c r="E224" s="3"/>
      <c r="F224" s="17"/>
      <c r="G224" s="17"/>
      <c r="H224" s="17"/>
      <c r="I224" s="17"/>
      <c r="J224" s="17"/>
      <c r="K224" s="17"/>
    </row>
    <row r="225" spans="2:11" ht="18" customHeight="1" x14ac:dyDescent="0.3">
      <c r="B225" s="85" t="s">
        <v>143</v>
      </c>
      <c r="C225" s="71"/>
      <c r="D225" s="3"/>
      <c r="E225" s="3"/>
      <c r="F225" s="17">
        <v>52116</v>
      </c>
      <c r="G225" s="17">
        <v>49794</v>
      </c>
      <c r="H225" s="17">
        <v>50568.000000000007</v>
      </c>
      <c r="I225" s="17">
        <v>51341.999999999993</v>
      </c>
      <c r="J225" s="17">
        <v>52631.999999999993</v>
      </c>
      <c r="K225" s="17">
        <v>53148.000000000007</v>
      </c>
    </row>
    <row r="226" spans="2:11" ht="18" customHeight="1" x14ac:dyDescent="0.3">
      <c r="B226" s="42" t="s">
        <v>144</v>
      </c>
      <c r="C226" s="83"/>
      <c r="D226" s="3"/>
      <c r="E226" s="3"/>
      <c r="F226" s="17">
        <v>37750</v>
      </c>
      <c r="G226" s="17">
        <v>39000</v>
      </c>
      <c r="H226" s="17">
        <v>39500</v>
      </c>
      <c r="I226" s="17">
        <v>40250</v>
      </c>
      <c r="J226" s="17">
        <v>40750</v>
      </c>
      <c r="K226" s="17">
        <v>41750</v>
      </c>
    </row>
    <row r="227" spans="2:11" ht="18" customHeight="1" x14ac:dyDescent="0.3">
      <c r="B227" s="84" t="s">
        <v>146</v>
      </c>
      <c r="C227" s="71" t="s">
        <v>172</v>
      </c>
      <c r="D227" s="3"/>
      <c r="E227" s="3"/>
      <c r="F227" s="17">
        <v>31320</v>
      </c>
      <c r="G227" s="17">
        <v>29420</v>
      </c>
      <c r="H227" s="17">
        <v>30780</v>
      </c>
      <c r="I227" s="17">
        <v>31960</v>
      </c>
      <c r="J227" s="17">
        <v>32680</v>
      </c>
      <c r="K227" s="17">
        <v>33720</v>
      </c>
    </row>
    <row r="228" spans="2:11" ht="18" customHeight="1" x14ac:dyDescent="0.3">
      <c r="B228" s="85" t="s">
        <v>142</v>
      </c>
      <c r="C228" s="71"/>
      <c r="D228" s="3"/>
      <c r="E228" s="3"/>
      <c r="F228" s="17"/>
      <c r="G228" s="17"/>
      <c r="H228" s="17"/>
      <c r="I228" s="17"/>
      <c r="J228" s="17"/>
      <c r="K228" s="17"/>
    </row>
    <row r="229" spans="2:11" ht="18" customHeight="1" x14ac:dyDescent="0.3">
      <c r="B229" s="85" t="s">
        <v>143</v>
      </c>
      <c r="C229" s="71"/>
      <c r="D229" s="3"/>
      <c r="E229" s="3"/>
      <c r="F229" s="17">
        <v>16720</v>
      </c>
      <c r="G229" s="17">
        <v>15620</v>
      </c>
      <c r="H229" s="17">
        <v>16280</v>
      </c>
      <c r="I229" s="17">
        <v>17160</v>
      </c>
      <c r="J229" s="17">
        <v>17380</v>
      </c>
      <c r="K229" s="17">
        <v>17820</v>
      </c>
    </row>
    <row r="230" spans="2:11" ht="18" customHeight="1" x14ac:dyDescent="0.3">
      <c r="B230" s="42" t="s">
        <v>144</v>
      </c>
      <c r="C230" s="83"/>
      <c r="D230" s="3"/>
      <c r="E230" s="3"/>
      <c r="F230" s="17">
        <v>14600</v>
      </c>
      <c r="G230" s="17">
        <v>13800</v>
      </c>
      <c r="H230" s="17">
        <v>14500</v>
      </c>
      <c r="I230" s="17">
        <v>14800</v>
      </c>
      <c r="J230" s="17">
        <v>15300</v>
      </c>
      <c r="K230" s="17">
        <v>15900</v>
      </c>
    </row>
    <row r="231" spans="2:11" ht="18" customHeight="1" x14ac:dyDescent="0.3">
      <c r="B231" s="86" t="s">
        <v>147</v>
      </c>
      <c r="C231" s="71" t="s">
        <v>127</v>
      </c>
      <c r="D231" s="3"/>
      <c r="E231" s="3"/>
      <c r="F231" s="17">
        <v>108001.34999999999</v>
      </c>
      <c r="G231" s="17">
        <v>98280.95</v>
      </c>
      <c r="H231" s="17">
        <v>99756.68</v>
      </c>
      <c r="I231" s="17">
        <v>100642.04000000001</v>
      </c>
      <c r="J231" s="17">
        <v>102031.1</v>
      </c>
      <c r="K231" s="17">
        <v>103261.36</v>
      </c>
    </row>
    <row r="232" spans="2:11" ht="18" customHeight="1" x14ac:dyDescent="0.3">
      <c r="B232" s="81" t="s">
        <v>139</v>
      </c>
      <c r="C232" s="71" t="s">
        <v>171</v>
      </c>
      <c r="D232" s="3"/>
      <c r="E232" s="3"/>
      <c r="F232" s="17">
        <v>92.5</v>
      </c>
      <c r="G232" s="17">
        <v>90.999742132852973</v>
      </c>
      <c r="H232" s="17">
        <v>101.50154226225936</v>
      </c>
      <c r="I232" s="17">
        <v>100.88751951247778</v>
      </c>
      <c r="J232" s="17">
        <v>101.38019857308139</v>
      </c>
      <c r="K232" s="17">
        <v>101.20576961338259</v>
      </c>
    </row>
    <row r="233" spans="2:11" ht="18" customHeight="1" x14ac:dyDescent="0.3">
      <c r="B233" s="86" t="s">
        <v>148</v>
      </c>
      <c r="C233" s="71" t="s">
        <v>127</v>
      </c>
      <c r="D233" s="3"/>
      <c r="E233" s="3"/>
      <c r="F233" s="17">
        <v>8245</v>
      </c>
      <c r="G233" s="17">
        <v>6815</v>
      </c>
      <c r="H233" s="17">
        <v>7015</v>
      </c>
      <c r="I233" s="17">
        <v>7195</v>
      </c>
      <c r="J233" s="17">
        <v>7383</v>
      </c>
      <c r="K233" s="17">
        <v>7595</v>
      </c>
    </row>
    <row r="234" spans="2:11" ht="18" customHeight="1" x14ac:dyDescent="0.3">
      <c r="B234" s="81" t="s">
        <v>139</v>
      </c>
      <c r="C234" s="71" t="s">
        <v>171</v>
      </c>
      <c r="D234" s="3"/>
      <c r="E234" s="3"/>
      <c r="F234" s="17">
        <v>142.5</v>
      </c>
      <c r="G234" s="17">
        <v>82.656155245603387</v>
      </c>
      <c r="H234" s="17">
        <v>102.93470286133528</v>
      </c>
      <c r="I234" s="17">
        <v>102.56593014967925</v>
      </c>
      <c r="J234" s="17">
        <v>102.61292564280751</v>
      </c>
      <c r="K234" s="17">
        <v>102.87146146552892</v>
      </c>
    </row>
    <row r="235" spans="2:11" ht="18" customHeight="1" x14ac:dyDescent="0.35">
      <c r="B235" s="80" t="s">
        <v>149</v>
      </c>
      <c r="C235" s="71" t="s">
        <v>127</v>
      </c>
      <c r="D235" s="3"/>
      <c r="E235" s="3"/>
      <c r="F235" s="17">
        <v>8245</v>
      </c>
      <c r="G235" s="17">
        <v>6815</v>
      </c>
      <c r="H235" s="17">
        <v>7015</v>
      </c>
      <c r="I235" s="17">
        <v>7195</v>
      </c>
      <c r="J235" s="17">
        <v>7383</v>
      </c>
      <c r="K235" s="17">
        <v>7595</v>
      </c>
    </row>
    <row r="236" spans="2:11" ht="18" customHeight="1" x14ac:dyDescent="0.3">
      <c r="B236" s="81" t="s">
        <v>139</v>
      </c>
      <c r="C236" s="71" t="s">
        <v>171</v>
      </c>
      <c r="D236" s="3"/>
      <c r="E236" s="3"/>
      <c r="F236" s="17">
        <v>142.5</v>
      </c>
      <c r="G236" s="17">
        <v>82.656155245603387</v>
      </c>
      <c r="H236" s="17">
        <v>102.93470286133528</v>
      </c>
      <c r="I236" s="17">
        <v>102.56593014967925</v>
      </c>
      <c r="J236" s="17">
        <v>102.61292564280751</v>
      </c>
      <c r="K236" s="17">
        <v>102.87146146552892</v>
      </c>
    </row>
    <row r="237" spans="2:11" ht="18" customHeight="1" x14ac:dyDescent="0.3">
      <c r="B237" s="87" t="s">
        <v>150</v>
      </c>
      <c r="C237" s="71" t="s">
        <v>173</v>
      </c>
      <c r="D237" s="3"/>
      <c r="E237" s="3"/>
      <c r="F237" s="17">
        <v>2512</v>
      </c>
      <c r="G237" s="17">
        <v>2072</v>
      </c>
      <c r="H237" s="17">
        <v>2080</v>
      </c>
      <c r="I237" s="17">
        <v>2100</v>
      </c>
      <c r="J237" s="17">
        <v>2128</v>
      </c>
      <c r="K237" s="17">
        <v>2180</v>
      </c>
    </row>
    <row r="238" spans="2:11" ht="18" customHeight="1" x14ac:dyDescent="0.3">
      <c r="B238" s="85" t="s">
        <v>142</v>
      </c>
      <c r="C238" s="71"/>
      <c r="D238" s="3"/>
      <c r="E238" s="3"/>
      <c r="F238" s="17"/>
      <c r="G238" s="17"/>
      <c r="H238" s="17"/>
      <c r="I238" s="17"/>
      <c r="J238" s="17"/>
      <c r="K238" s="17"/>
    </row>
    <row r="239" spans="2:11" ht="18" customHeight="1" x14ac:dyDescent="0.3">
      <c r="B239" s="42" t="s">
        <v>151</v>
      </c>
      <c r="C239" s="71"/>
      <c r="D239" s="3"/>
      <c r="E239" s="3"/>
      <c r="F239" s="17">
        <v>2512</v>
      </c>
      <c r="G239" s="17">
        <v>2072</v>
      </c>
      <c r="H239" s="17">
        <v>2080</v>
      </c>
      <c r="I239" s="17">
        <v>2100</v>
      </c>
      <c r="J239" s="17">
        <v>2128</v>
      </c>
      <c r="K239" s="17">
        <v>2180</v>
      </c>
    </row>
    <row r="240" spans="2:11" ht="18" customHeight="1" x14ac:dyDescent="0.3">
      <c r="B240" s="87" t="s">
        <v>152</v>
      </c>
      <c r="C240" s="71" t="s">
        <v>173</v>
      </c>
      <c r="D240" s="3"/>
      <c r="E240" s="3"/>
      <c r="F240" s="17">
        <v>2585</v>
      </c>
      <c r="G240" s="17">
        <v>2178</v>
      </c>
      <c r="H240" s="17">
        <v>2310</v>
      </c>
      <c r="I240" s="17">
        <v>2420</v>
      </c>
      <c r="J240" s="17">
        <v>2530</v>
      </c>
      <c r="K240" s="17">
        <v>2640</v>
      </c>
    </row>
    <row r="241" spans="2:11" ht="18" customHeight="1" x14ac:dyDescent="0.3">
      <c r="B241" s="85" t="s">
        <v>142</v>
      </c>
      <c r="C241" s="71"/>
      <c r="D241" s="3"/>
      <c r="E241" s="3"/>
      <c r="F241" s="17"/>
      <c r="G241" s="17"/>
      <c r="H241" s="17"/>
      <c r="I241" s="17"/>
      <c r="J241" s="17"/>
      <c r="K241" s="17"/>
    </row>
    <row r="242" spans="2:11" ht="18" customHeight="1" x14ac:dyDescent="0.3">
      <c r="B242" s="42" t="s">
        <v>151</v>
      </c>
      <c r="C242" s="83"/>
      <c r="D242" s="3"/>
      <c r="E242" s="3"/>
      <c r="F242" s="17">
        <v>2585</v>
      </c>
      <c r="G242" s="17">
        <v>2178</v>
      </c>
      <c r="H242" s="17">
        <v>2310</v>
      </c>
      <c r="I242" s="17">
        <v>2420</v>
      </c>
      <c r="J242" s="17">
        <v>2530</v>
      </c>
      <c r="K242" s="17">
        <v>2640</v>
      </c>
    </row>
    <row r="243" spans="2:11" ht="18" customHeight="1" x14ac:dyDescent="0.3">
      <c r="B243" s="87" t="s">
        <v>153</v>
      </c>
      <c r="C243" s="71" t="s">
        <v>173</v>
      </c>
      <c r="D243" s="3"/>
      <c r="E243" s="3"/>
      <c r="F243" s="17">
        <v>3148</v>
      </c>
      <c r="G243" s="17">
        <v>2565</v>
      </c>
      <c r="H243" s="17">
        <v>2625</v>
      </c>
      <c r="I243" s="17">
        <v>2675</v>
      </c>
      <c r="J243" s="17">
        <v>2725</v>
      </c>
      <c r="K243" s="17">
        <v>2775</v>
      </c>
    </row>
    <row r="244" spans="2:11" ht="18" customHeight="1" x14ac:dyDescent="0.3">
      <c r="B244" s="85" t="s">
        <v>142</v>
      </c>
      <c r="C244" s="71"/>
      <c r="D244" s="3"/>
      <c r="E244" s="3"/>
      <c r="F244" s="17"/>
      <c r="G244" s="17"/>
      <c r="H244" s="17"/>
      <c r="I244" s="17"/>
      <c r="J244" s="17"/>
      <c r="K244" s="17"/>
    </row>
    <row r="245" spans="2:11" ht="18" customHeight="1" x14ac:dyDescent="0.3">
      <c r="B245" s="42" t="s">
        <v>151</v>
      </c>
      <c r="C245" s="71"/>
      <c r="D245" s="3"/>
      <c r="E245" s="3"/>
      <c r="F245" s="17">
        <v>3148</v>
      </c>
      <c r="G245" s="17">
        <v>2565</v>
      </c>
      <c r="H245" s="17">
        <v>2625</v>
      </c>
      <c r="I245" s="17">
        <v>2675</v>
      </c>
      <c r="J245" s="17">
        <v>2725</v>
      </c>
      <c r="K245" s="17">
        <v>2775</v>
      </c>
    </row>
    <row r="246" spans="2:11" ht="18" customHeight="1" x14ac:dyDescent="0.3">
      <c r="B246" s="86" t="s">
        <v>154</v>
      </c>
      <c r="C246" s="71" t="s">
        <v>127</v>
      </c>
      <c r="D246" s="3"/>
      <c r="E246" s="3"/>
      <c r="F246" s="17">
        <v>33070</v>
      </c>
      <c r="G246" s="17">
        <v>26234</v>
      </c>
      <c r="H246" s="17">
        <v>26734</v>
      </c>
      <c r="I246" s="17">
        <v>26930</v>
      </c>
      <c r="J246" s="17">
        <v>27620</v>
      </c>
      <c r="K246" s="17">
        <v>28310</v>
      </c>
    </row>
    <row r="247" spans="2:11" ht="18" customHeight="1" x14ac:dyDescent="0.3">
      <c r="B247" s="81" t="s">
        <v>139</v>
      </c>
      <c r="C247" s="71" t="s">
        <v>171</v>
      </c>
      <c r="D247" s="3"/>
      <c r="E247" s="3"/>
      <c r="F247" s="17">
        <v>74.900000000000006</v>
      </c>
      <c r="G247" s="17">
        <v>79.328696703961299</v>
      </c>
      <c r="H247" s="17">
        <v>101.90592361058168</v>
      </c>
      <c r="I247" s="17">
        <v>100.73314879928181</v>
      </c>
      <c r="J247" s="17">
        <v>102.56219829186782</v>
      </c>
      <c r="K247" s="17">
        <v>102.49818971759595</v>
      </c>
    </row>
    <row r="248" spans="2:11" ht="18" customHeight="1" x14ac:dyDescent="0.35">
      <c r="B248" s="80" t="s">
        <v>155</v>
      </c>
      <c r="C248" s="82" t="s">
        <v>127</v>
      </c>
      <c r="D248" s="3"/>
      <c r="E248" s="3"/>
      <c r="F248" s="17">
        <v>22810</v>
      </c>
      <c r="G248" s="17">
        <v>20040</v>
      </c>
      <c r="H248" s="17">
        <v>20730</v>
      </c>
      <c r="I248" s="17">
        <v>21420</v>
      </c>
      <c r="J248" s="17">
        <v>22110</v>
      </c>
      <c r="K248" s="17">
        <v>22800</v>
      </c>
    </row>
    <row r="249" spans="2:11" ht="18" customHeight="1" x14ac:dyDescent="0.3">
      <c r="B249" s="81" t="s">
        <v>139</v>
      </c>
      <c r="C249" s="82" t="s">
        <v>171</v>
      </c>
      <c r="D249" s="3"/>
      <c r="E249" s="3"/>
      <c r="F249" s="17">
        <v>99.7</v>
      </c>
      <c r="G249" s="17">
        <v>87.856203419552827</v>
      </c>
      <c r="H249" s="17">
        <v>103.44311377245509</v>
      </c>
      <c r="I249" s="17">
        <v>103.32850940665701</v>
      </c>
      <c r="J249" s="17">
        <v>103.22128851540617</v>
      </c>
      <c r="K249" s="17">
        <v>103.12075983717774</v>
      </c>
    </row>
    <row r="250" spans="2:11" ht="18" customHeight="1" x14ac:dyDescent="0.3">
      <c r="B250" s="87" t="s">
        <v>156</v>
      </c>
      <c r="C250" s="82" t="s">
        <v>174</v>
      </c>
      <c r="D250" s="3"/>
      <c r="E250" s="3"/>
      <c r="F250" s="17">
        <v>22810</v>
      </c>
      <c r="G250" s="17">
        <v>20040</v>
      </c>
      <c r="H250" s="17">
        <v>20730</v>
      </c>
      <c r="I250" s="17">
        <v>21420</v>
      </c>
      <c r="J250" s="17">
        <v>22110</v>
      </c>
      <c r="K250" s="17">
        <v>22800</v>
      </c>
    </row>
    <row r="251" spans="2:11" ht="18" customHeight="1" x14ac:dyDescent="0.3">
      <c r="B251" s="85" t="s">
        <v>142</v>
      </c>
      <c r="C251" s="71"/>
      <c r="D251" s="3"/>
      <c r="E251" s="3"/>
      <c r="F251" s="17"/>
      <c r="G251" s="17"/>
      <c r="H251" s="17"/>
      <c r="I251" s="17"/>
      <c r="J251" s="17"/>
      <c r="K251" s="17"/>
    </row>
    <row r="252" spans="2:11" ht="18" customHeight="1" x14ac:dyDescent="0.3">
      <c r="B252" s="85" t="s">
        <v>143</v>
      </c>
      <c r="C252" s="71"/>
      <c r="D252" s="3"/>
      <c r="E252" s="3"/>
      <c r="F252" s="17">
        <v>2800</v>
      </c>
      <c r="G252" s="17">
        <v>2100</v>
      </c>
      <c r="H252" s="17">
        <v>2100</v>
      </c>
      <c r="I252" s="17">
        <v>2100</v>
      </c>
      <c r="J252" s="17">
        <v>2100</v>
      </c>
      <c r="K252" s="17">
        <v>2100</v>
      </c>
    </row>
    <row r="253" spans="2:11" ht="18" customHeight="1" x14ac:dyDescent="0.3">
      <c r="B253" s="42" t="s">
        <v>157</v>
      </c>
      <c r="C253" s="83"/>
      <c r="D253" s="3"/>
      <c r="E253" s="3"/>
      <c r="F253" s="17">
        <v>20010</v>
      </c>
      <c r="G253" s="17">
        <v>17940</v>
      </c>
      <c r="H253" s="17">
        <v>18630</v>
      </c>
      <c r="I253" s="17">
        <v>19320</v>
      </c>
      <c r="J253" s="17">
        <v>20010</v>
      </c>
      <c r="K253" s="17">
        <v>20700</v>
      </c>
    </row>
    <row r="254" spans="2:11" ht="18" customHeight="1" x14ac:dyDescent="0.3">
      <c r="B254" s="88" t="s">
        <v>158</v>
      </c>
      <c r="C254" s="82" t="s">
        <v>127</v>
      </c>
      <c r="D254" s="3"/>
      <c r="E254" s="3"/>
      <c r="F254" s="17">
        <v>10260</v>
      </c>
      <c r="G254" s="17">
        <v>6194</v>
      </c>
      <c r="H254" s="17">
        <v>6004</v>
      </c>
      <c r="I254" s="17">
        <v>5510</v>
      </c>
      <c r="J254" s="17">
        <v>5510</v>
      </c>
      <c r="K254" s="17">
        <v>5510</v>
      </c>
    </row>
    <row r="255" spans="2:11" ht="18" customHeight="1" x14ac:dyDescent="0.3">
      <c r="B255" s="81" t="s">
        <v>139</v>
      </c>
      <c r="C255" s="82" t="s">
        <v>171</v>
      </c>
      <c r="D255" s="3"/>
      <c r="E255" s="3"/>
      <c r="F255" s="17">
        <v>47.6</v>
      </c>
      <c r="G255" s="17">
        <v>60.370370370370374</v>
      </c>
      <c r="H255" s="17">
        <v>96.932515337423311</v>
      </c>
      <c r="I255" s="17">
        <v>91.77215189873418</v>
      </c>
      <c r="J255" s="17">
        <v>100</v>
      </c>
      <c r="K255" s="17">
        <v>100</v>
      </c>
    </row>
    <row r="256" spans="2:11" ht="18" customHeight="1" x14ac:dyDescent="0.3">
      <c r="B256" s="87" t="s">
        <v>159</v>
      </c>
      <c r="C256" s="82" t="s">
        <v>175</v>
      </c>
      <c r="D256" s="3"/>
      <c r="E256" s="3"/>
      <c r="F256" s="17">
        <v>10260</v>
      </c>
      <c r="G256" s="17">
        <v>6194</v>
      </c>
      <c r="H256" s="17">
        <v>6004</v>
      </c>
      <c r="I256" s="17">
        <v>5510</v>
      </c>
      <c r="J256" s="17">
        <v>5510</v>
      </c>
      <c r="K256" s="17">
        <v>5510</v>
      </c>
    </row>
    <row r="257" spans="2:11" ht="18" customHeight="1" x14ac:dyDescent="0.3">
      <c r="B257" s="85" t="s">
        <v>142</v>
      </c>
      <c r="C257" s="71"/>
      <c r="D257" s="3"/>
      <c r="E257" s="3"/>
      <c r="F257" s="17"/>
      <c r="G257" s="17"/>
      <c r="H257" s="17"/>
      <c r="I257" s="17"/>
      <c r="J257" s="17"/>
      <c r="K257" s="17"/>
    </row>
    <row r="258" spans="2:11" ht="18" customHeight="1" x14ac:dyDescent="0.3">
      <c r="B258" s="42" t="s">
        <v>151</v>
      </c>
      <c r="C258" s="83"/>
      <c r="D258" s="3"/>
      <c r="E258" s="3"/>
      <c r="F258" s="17">
        <v>10260</v>
      </c>
      <c r="G258" s="17">
        <v>6194</v>
      </c>
      <c r="H258" s="17">
        <v>6004</v>
      </c>
      <c r="I258" s="17">
        <v>5510</v>
      </c>
      <c r="J258" s="17">
        <v>5510</v>
      </c>
      <c r="K258" s="17">
        <v>5510</v>
      </c>
    </row>
    <row r="259" spans="2:11" ht="18" customHeight="1" x14ac:dyDescent="0.3">
      <c r="B259" s="89" t="s">
        <v>160</v>
      </c>
      <c r="C259" s="82" t="s">
        <v>127</v>
      </c>
      <c r="D259" s="3"/>
      <c r="E259" s="3"/>
      <c r="F259" s="17">
        <v>48394.399999999994</v>
      </c>
      <c r="G259" s="17">
        <v>48675.199999999997</v>
      </c>
      <c r="H259" s="17">
        <v>49300</v>
      </c>
      <c r="I259" s="17">
        <v>49654.8</v>
      </c>
      <c r="J259" s="17">
        <v>50009.600000000006</v>
      </c>
      <c r="K259" s="17">
        <v>50181.599999999999</v>
      </c>
    </row>
    <row r="260" spans="2:11" ht="18" customHeight="1" x14ac:dyDescent="0.3">
      <c r="B260" s="81" t="s">
        <v>139</v>
      </c>
      <c r="C260" s="82" t="s">
        <v>171</v>
      </c>
      <c r="D260" s="3"/>
      <c r="E260" s="3"/>
      <c r="F260" s="17">
        <v>100.3</v>
      </c>
      <c r="G260" s="17">
        <v>100.5802324235862</v>
      </c>
      <c r="H260" s="17">
        <v>101.28361054500033</v>
      </c>
      <c r="I260" s="17">
        <v>100.71967545638947</v>
      </c>
      <c r="J260" s="17">
        <v>100.71453313677632</v>
      </c>
      <c r="K260" s="17">
        <v>100.34393396467878</v>
      </c>
    </row>
    <row r="261" spans="2:11" ht="18" customHeight="1" x14ac:dyDescent="0.3">
      <c r="B261" s="87" t="s">
        <v>161</v>
      </c>
      <c r="C261" s="82" t="s">
        <v>176</v>
      </c>
      <c r="D261" s="3"/>
      <c r="E261" s="3"/>
      <c r="F261" s="17">
        <v>48394.399999999994</v>
      </c>
      <c r="G261" s="17">
        <v>48675.199999999997</v>
      </c>
      <c r="H261" s="17">
        <v>49300</v>
      </c>
      <c r="I261" s="17">
        <v>49654.8</v>
      </c>
      <c r="J261" s="17">
        <v>50009.600000000006</v>
      </c>
      <c r="K261" s="17">
        <v>50181.599999999999</v>
      </c>
    </row>
    <row r="262" spans="2:11" ht="18" customHeight="1" x14ac:dyDescent="0.3">
      <c r="B262" s="85" t="s">
        <v>142</v>
      </c>
      <c r="C262" s="71"/>
      <c r="D262" s="3"/>
      <c r="E262" s="3"/>
      <c r="F262" s="17"/>
      <c r="G262" s="17"/>
      <c r="H262" s="17"/>
      <c r="I262" s="17"/>
      <c r="J262" s="17"/>
      <c r="K262" s="17"/>
    </row>
    <row r="263" spans="2:11" ht="18" customHeight="1" x14ac:dyDescent="0.3">
      <c r="B263" s="42" t="s">
        <v>162</v>
      </c>
      <c r="C263" s="83"/>
      <c r="D263" s="3"/>
      <c r="E263" s="3"/>
      <c r="F263" s="17">
        <v>29067.999999999996</v>
      </c>
      <c r="G263" s="17">
        <v>28896</v>
      </c>
      <c r="H263" s="17">
        <v>29067.999999999996</v>
      </c>
      <c r="I263" s="17">
        <v>29240</v>
      </c>
      <c r="J263" s="17">
        <v>29412.000000000004</v>
      </c>
      <c r="K263" s="17">
        <v>29584</v>
      </c>
    </row>
    <row r="264" spans="2:11" ht="18" customHeight="1" x14ac:dyDescent="0.3">
      <c r="B264" s="90" t="s">
        <v>163</v>
      </c>
      <c r="C264" s="82"/>
      <c r="D264" s="3"/>
      <c r="E264" s="3"/>
      <c r="F264" s="17">
        <v>16086.400000000001</v>
      </c>
      <c r="G264" s="17">
        <v>16269.2</v>
      </c>
      <c r="H264" s="17">
        <v>16452</v>
      </c>
      <c r="I264" s="17">
        <v>16634.8</v>
      </c>
      <c r="J264" s="17">
        <v>16817.599999999999</v>
      </c>
      <c r="K264" s="17">
        <v>16817.599999999999</v>
      </c>
    </row>
    <row r="265" spans="2:11" ht="18" customHeight="1" x14ac:dyDescent="0.3">
      <c r="B265" s="90" t="s">
        <v>164</v>
      </c>
      <c r="C265" s="82"/>
      <c r="D265" s="3"/>
      <c r="E265" s="3"/>
      <c r="F265" s="17">
        <v>3240</v>
      </c>
      <c r="G265" s="17">
        <v>3510</v>
      </c>
      <c r="H265" s="17">
        <v>3779.9999999999995</v>
      </c>
      <c r="I265" s="17">
        <v>3779.9999999999995</v>
      </c>
      <c r="J265" s="17">
        <v>3779.9999999999995</v>
      </c>
      <c r="K265" s="17">
        <v>3779.9999999999995</v>
      </c>
    </row>
    <row r="266" spans="2:11" ht="18" customHeight="1" x14ac:dyDescent="0.3">
      <c r="B266" s="89" t="s">
        <v>165</v>
      </c>
      <c r="C266" s="82" t="s">
        <v>127</v>
      </c>
      <c r="D266" s="3"/>
      <c r="E266" s="3"/>
      <c r="F266" s="17">
        <v>18291.949999999997</v>
      </c>
      <c r="G266" s="17">
        <v>16556.75</v>
      </c>
      <c r="H266" s="17">
        <v>16707.68</v>
      </c>
      <c r="I266" s="17">
        <v>16862.240000000002</v>
      </c>
      <c r="J266" s="17">
        <v>17018.5</v>
      </c>
      <c r="K266" s="17">
        <v>17174.759999999998</v>
      </c>
    </row>
    <row r="267" spans="2:11" ht="18" customHeight="1" x14ac:dyDescent="0.3">
      <c r="B267" s="81" t="s">
        <v>139</v>
      </c>
      <c r="C267" s="82" t="s">
        <v>171</v>
      </c>
      <c r="D267" s="3"/>
      <c r="E267" s="3"/>
      <c r="F267" s="17">
        <v>102.4</v>
      </c>
      <c r="G267" s="17">
        <v>90.51385992198756</v>
      </c>
      <c r="H267" s="17">
        <v>100.91159194890302</v>
      </c>
      <c r="I267" s="17">
        <v>100.92508355438936</v>
      </c>
      <c r="J267" s="17">
        <v>100.9266858970101</v>
      </c>
      <c r="K267" s="17">
        <v>100.91817727766841</v>
      </c>
    </row>
    <row r="268" spans="2:11" ht="18" customHeight="1" x14ac:dyDescent="0.35">
      <c r="B268" s="80" t="s">
        <v>166</v>
      </c>
      <c r="C268" s="82" t="s">
        <v>127</v>
      </c>
      <c r="D268" s="3"/>
      <c r="E268" s="3"/>
      <c r="F268" s="17">
        <v>7678.7999999999993</v>
      </c>
      <c r="G268" s="17">
        <v>7691.5999999999985</v>
      </c>
      <c r="H268" s="17">
        <v>7802.9</v>
      </c>
      <c r="I268" s="17">
        <v>7914.2</v>
      </c>
      <c r="J268" s="17">
        <v>8045.1999999999989</v>
      </c>
      <c r="K268" s="17">
        <v>8176.2</v>
      </c>
    </row>
    <row r="269" spans="2:11" ht="18" customHeight="1" x14ac:dyDescent="0.3">
      <c r="B269" s="81" t="s">
        <v>139</v>
      </c>
      <c r="C269" s="82" t="s">
        <v>171</v>
      </c>
      <c r="D269" s="3"/>
      <c r="E269" s="3"/>
      <c r="F269" s="17">
        <v>104.2</v>
      </c>
      <c r="G269" s="17">
        <v>100.16669271240298</v>
      </c>
      <c r="H269" s="17">
        <v>101.4470331270477</v>
      </c>
      <c r="I269" s="17">
        <v>101.42639275141295</v>
      </c>
      <c r="J269" s="17">
        <v>101.65525258396299</v>
      </c>
      <c r="K269" s="17">
        <v>101.62830010441009</v>
      </c>
    </row>
    <row r="270" spans="2:11" ht="18" customHeight="1" x14ac:dyDescent="0.3">
      <c r="B270" s="87" t="s">
        <v>167</v>
      </c>
      <c r="C270" s="82" t="s">
        <v>174</v>
      </c>
      <c r="D270" s="3"/>
      <c r="E270" s="3"/>
      <c r="F270" s="17">
        <v>7678.7999999999993</v>
      </c>
      <c r="G270" s="17">
        <v>7691.5999999999985</v>
      </c>
      <c r="H270" s="17">
        <v>7802.9</v>
      </c>
      <c r="I270" s="17">
        <v>7914.2</v>
      </c>
      <c r="J270" s="17">
        <v>8045.1999999999989</v>
      </c>
      <c r="K270" s="17">
        <v>8176.2</v>
      </c>
    </row>
    <row r="271" spans="2:11" ht="18" customHeight="1" x14ac:dyDescent="0.3">
      <c r="B271" s="85" t="s">
        <v>142</v>
      </c>
      <c r="C271" s="71"/>
      <c r="D271" s="3"/>
      <c r="E271" s="3"/>
      <c r="F271" s="17"/>
      <c r="G271" s="17"/>
      <c r="H271" s="17"/>
      <c r="I271" s="17"/>
      <c r="J271" s="17"/>
      <c r="K271" s="17"/>
    </row>
    <row r="272" spans="2:11" ht="18" customHeight="1" x14ac:dyDescent="0.3">
      <c r="B272" s="42" t="s">
        <v>162</v>
      </c>
      <c r="C272" s="83"/>
      <c r="D272" s="3"/>
      <c r="E272" s="3"/>
      <c r="F272" s="17">
        <v>2915.6</v>
      </c>
      <c r="G272" s="17">
        <v>2836.7999999999997</v>
      </c>
      <c r="H272" s="17">
        <v>2856.5</v>
      </c>
      <c r="I272" s="17">
        <v>2876.2</v>
      </c>
      <c r="J272" s="17">
        <v>2915.6</v>
      </c>
      <c r="K272" s="17">
        <v>2955</v>
      </c>
    </row>
    <row r="273" spans="2:11" ht="18" customHeight="1" x14ac:dyDescent="0.3">
      <c r="B273" s="90" t="s">
        <v>163</v>
      </c>
      <c r="C273" s="82"/>
      <c r="D273" s="3"/>
      <c r="E273" s="3"/>
      <c r="F273" s="17">
        <v>4763.2</v>
      </c>
      <c r="G273" s="17">
        <v>4854.7999999999993</v>
      </c>
      <c r="H273" s="17">
        <v>4946.3999999999996</v>
      </c>
      <c r="I273" s="17">
        <v>5038</v>
      </c>
      <c r="J273" s="17">
        <v>5129.5999999999995</v>
      </c>
      <c r="K273" s="17">
        <v>5221.2</v>
      </c>
    </row>
    <row r="274" spans="2:11" ht="18" customHeight="1" x14ac:dyDescent="0.35">
      <c r="B274" s="80" t="s">
        <v>168</v>
      </c>
      <c r="C274" s="82" t="s">
        <v>127</v>
      </c>
      <c r="D274" s="3"/>
      <c r="E274" s="3"/>
      <c r="F274" s="17">
        <v>8865.15</v>
      </c>
      <c r="G274" s="17">
        <v>8865.15</v>
      </c>
      <c r="H274" s="17">
        <v>8904.7800000000007</v>
      </c>
      <c r="I274" s="17">
        <v>8948.0400000000009</v>
      </c>
      <c r="J274" s="17">
        <v>8973.2999999999993</v>
      </c>
      <c r="K274" s="17">
        <v>8998.56</v>
      </c>
    </row>
    <row r="275" spans="2:11" ht="18" customHeight="1" x14ac:dyDescent="0.3">
      <c r="B275" s="81" t="s">
        <v>139</v>
      </c>
      <c r="C275" s="82" t="s">
        <v>171</v>
      </c>
      <c r="D275" s="3"/>
      <c r="E275" s="3"/>
      <c r="F275" s="17">
        <v>100.4</v>
      </c>
      <c r="G275" s="17">
        <v>100</v>
      </c>
      <c r="H275" s="17">
        <v>100.44703135310739</v>
      </c>
      <c r="I275" s="17">
        <v>100.48580649943064</v>
      </c>
      <c r="J275" s="17">
        <v>100.28229645821875</v>
      </c>
      <c r="K275" s="17">
        <v>100.28150178863964</v>
      </c>
    </row>
    <row r="276" spans="2:11" ht="18" customHeight="1" x14ac:dyDescent="0.3">
      <c r="B276" s="87" t="s">
        <v>168</v>
      </c>
      <c r="C276" s="82" t="s">
        <v>174</v>
      </c>
      <c r="D276" s="3"/>
      <c r="E276" s="3"/>
      <c r="F276" s="17">
        <v>8865.15</v>
      </c>
      <c r="G276" s="17">
        <v>8865.15</v>
      </c>
      <c r="H276" s="17">
        <v>8904.7800000000007</v>
      </c>
      <c r="I276" s="17">
        <v>8948.0400000000009</v>
      </c>
      <c r="J276" s="17">
        <v>8973.2999999999993</v>
      </c>
      <c r="K276" s="17">
        <v>8998.56</v>
      </c>
    </row>
    <row r="277" spans="2:11" ht="18" customHeight="1" x14ac:dyDescent="0.3">
      <c r="B277" s="85" t="s">
        <v>142</v>
      </c>
      <c r="C277" s="71"/>
      <c r="D277" s="3"/>
      <c r="E277" s="3"/>
      <c r="F277" s="17"/>
      <c r="G277" s="17"/>
      <c r="H277" s="17"/>
      <c r="I277" s="17"/>
      <c r="J277" s="17"/>
      <c r="K277" s="17"/>
    </row>
    <row r="278" spans="2:11" ht="18" customHeight="1" x14ac:dyDescent="0.3">
      <c r="B278" s="42" t="s">
        <v>162</v>
      </c>
      <c r="C278" s="71"/>
      <c r="D278" s="3"/>
      <c r="E278" s="3"/>
      <c r="F278" s="17">
        <v>5463.15</v>
      </c>
      <c r="G278" s="17">
        <v>5463.15</v>
      </c>
      <c r="H278" s="17">
        <v>5466.78</v>
      </c>
      <c r="I278" s="17">
        <v>5474.04</v>
      </c>
      <c r="J278" s="17">
        <v>5481.2999999999993</v>
      </c>
      <c r="K278" s="17">
        <v>5488.5599999999995</v>
      </c>
    </row>
    <row r="279" spans="2:11" ht="18" customHeight="1" x14ac:dyDescent="0.3">
      <c r="B279" s="90" t="s">
        <v>163</v>
      </c>
      <c r="C279" s="82"/>
      <c r="D279" s="3"/>
      <c r="E279" s="3"/>
      <c r="F279" s="17">
        <v>3401.9999999999995</v>
      </c>
      <c r="G279" s="17">
        <v>3401.9999999999995</v>
      </c>
      <c r="H279" s="17">
        <v>3438.0000000000005</v>
      </c>
      <c r="I279" s="17">
        <v>3474</v>
      </c>
      <c r="J279" s="17">
        <v>3491.9999999999995</v>
      </c>
      <c r="K279" s="17">
        <v>3510</v>
      </c>
    </row>
    <row r="280" spans="2:11" ht="18" customHeight="1" x14ac:dyDescent="0.3">
      <c r="B280" s="88" t="s">
        <v>169</v>
      </c>
      <c r="C280" s="82" t="s">
        <v>127</v>
      </c>
      <c r="D280" s="3"/>
      <c r="E280" s="3"/>
      <c r="F280" s="17">
        <v>1748</v>
      </c>
      <c r="G280" s="17">
        <v>0</v>
      </c>
      <c r="H280" s="17">
        <v>0</v>
      </c>
      <c r="I280" s="17">
        <v>0</v>
      </c>
      <c r="J280" s="17">
        <v>0</v>
      </c>
      <c r="K280" s="17">
        <v>0</v>
      </c>
    </row>
    <row r="281" spans="2:11" ht="18" customHeight="1" x14ac:dyDescent="0.3">
      <c r="B281" s="81" t="s">
        <v>139</v>
      </c>
      <c r="C281" s="82" t="s">
        <v>171</v>
      </c>
      <c r="D281" s="3"/>
      <c r="E281" s="3"/>
      <c r="F281" s="17">
        <v>105.6</v>
      </c>
      <c r="G281" s="17">
        <v>0</v>
      </c>
      <c r="H281" s="17">
        <v>0</v>
      </c>
      <c r="I281" s="17">
        <v>0</v>
      </c>
      <c r="J281" s="17">
        <v>0</v>
      </c>
      <c r="K281" s="17">
        <v>0</v>
      </c>
    </row>
    <row r="282" spans="2:11" ht="18" customHeight="1" x14ac:dyDescent="0.3">
      <c r="B282" s="87" t="s">
        <v>170</v>
      </c>
      <c r="C282" s="82" t="s">
        <v>127</v>
      </c>
      <c r="D282" s="3"/>
      <c r="E282" s="3"/>
      <c r="F282" s="17">
        <v>1748</v>
      </c>
      <c r="G282" s="17">
        <v>0</v>
      </c>
      <c r="H282" s="17">
        <v>0</v>
      </c>
      <c r="I282" s="17">
        <v>0</v>
      </c>
      <c r="J282" s="17">
        <v>0</v>
      </c>
      <c r="K282" s="17">
        <v>0</v>
      </c>
    </row>
    <row r="283" spans="2:11" ht="18" customHeight="1" x14ac:dyDescent="0.3">
      <c r="B283" s="85" t="s">
        <v>142</v>
      </c>
      <c r="C283" s="71"/>
      <c r="D283" s="3"/>
      <c r="E283" s="3"/>
      <c r="F283" s="17"/>
      <c r="G283" s="17"/>
      <c r="H283" s="17"/>
      <c r="I283" s="17"/>
      <c r="J283" s="17"/>
      <c r="K283" s="17"/>
    </row>
    <row r="284" spans="2:11" ht="18" customHeight="1" x14ac:dyDescent="0.3">
      <c r="B284" s="90" t="s">
        <v>163</v>
      </c>
      <c r="C284" s="83"/>
      <c r="D284" s="3"/>
      <c r="E284" s="3"/>
      <c r="F284" s="17">
        <v>1748</v>
      </c>
      <c r="G284" s="17">
        <v>0</v>
      </c>
      <c r="H284" s="17">
        <v>0</v>
      </c>
      <c r="I284" s="17">
        <v>0</v>
      </c>
      <c r="J284" s="17">
        <v>0</v>
      </c>
      <c r="K284" s="17">
        <v>0</v>
      </c>
    </row>
    <row r="285" spans="2:11" ht="18" customHeight="1" x14ac:dyDescent="0.3">
      <c r="B285" s="223" t="s">
        <v>179</v>
      </c>
      <c r="C285" s="224"/>
      <c r="D285" s="225"/>
      <c r="E285" s="226"/>
      <c r="F285" s="9"/>
      <c r="G285" s="9"/>
      <c r="H285" s="9"/>
      <c r="I285" s="9"/>
      <c r="J285" s="9"/>
    </row>
    <row r="286" spans="2:11" ht="18" customHeight="1" x14ac:dyDescent="0.3">
      <c r="B286" s="86" t="s">
        <v>147</v>
      </c>
      <c r="C286" s="91" t="s">
        <v>177</v>
      </c>
      <c r="D286" s="11"/>
      <c r="E286" s="11"/>
      <c r="F286" s="2" t="s">
        <v>103</v>
      </c>
      <c r="G286" s="17">
        <v>94336</v>
      </c>
      <c r="H286" s="17">
        <v>96490</v>
      </c>
      <c r="I286" s="20">
        <v>100998.64422566661</v>
      </c>
      <c r="J286" s="20">
        <v>104793.86889420082</v>
      </c>
      <c r="K286" s="20">
        <v>109402.89824885599</v>
      </c>
    </row>
    <row r="287" spans="2:11" ht="18" customHeight="1" x14ac:dyDescent="0.3">
      <c r="B287" s="90" t="s">
        <v>139</v>
      </c>
      <c r="C287" s="91" t="s">
        <v>171</v>
      </c>
      <c r="D287" s="11"/>
      <c r="E287" s="11"/>
      <c r="F287" s="2" t="s">
        <v>103</v>
      </c>
      <c r="G287" s="92">
        <v>90.999742132852973</v>
      </c>
      <c r="H287" s="92">
        <v>101.50154226225936</v>
      </c>
      <c r="I287" s="92">
        <v>100.88751951247778</v>
      </c>
      <c r="J287" s="92">
        <v>101.38019857308139</v>
      </c>
      <c r="K287" s="92">
        <v>101.20576961338259</v>
      </c>
    </row>
    <row r="288" spans="2:11" ht="18" customHeight="1" x14ac:dyDescent="0.3">
      <c r="B288" s="42" t="s">
        <v>178</v>
      </c>
      <c r="C288" s="91" t="s">
        <v>171</v>
      </c>
      <c r="D288" s="11"/>
      <c r="E288" s="11"/>
      <c r="F288" s="2" t="s">
        <v>103</v>
      </c>
      <c r="G288" s="93">
        <v>108.6</v>
      </c>
      <c r="H288" s="92">
        <v>100.77022023517983</v>
      </c>
      <c r="I288" s="92">
        <v>103.75183660054469</v>
      </c>
      <c r="J288" s="92">
        <v>102.3451325688328</v>
      </c>
      <c r="K288" s="92">
        <v>103.15438188856032</v>
      </c>
    </row>
    <row r="289" spans="2:11" ht="18" customHeight="1" x14ac:dyDescent="0.3">
      <c r="B289" s="89" t="s">
        <v>148</v>
      </c>
      <c r="C289" s="91" t="s">
        <v>177</v>
      </c>
      <c r="D289" s="11"/>
      <c r="E289" s="11"/>
      <c r="F289" s="2" t="s">
        <v>103</v>
      </c>
      <c r="G289" s="17">
        <v>13180</v>
      </c>
      <c r="H289" s="17">
        <v>14300</v>
      </c>
      <c r="I289" s="20">
        <v>14872.265003563791</v>
      </c>
      <c r="J289" s="20">
        <v>15291.387961967212</v>
      </c>
      <c r="K289" s="20">
        <v>16108.00565743578</v>
      </c>
    </row>
    <row r="290" spans="2:11" ht="18" customHeight="1" x14ac:dyDescent="0.3">
      <c r="B290" s="90" t="s">
        <v>139</v>
      </c>
      <c r="C290" s="91" t="s">
        <v>171</v>
      </c>
      <c r="D290" s="11"/>
      <c r="E290" s="11"/>
      <c r="F290" s="2" t="s">
        <v>103</v>
      </c>
      <c r="G290" s="92">
        <v>82.656155245603387</v>
      </c>
      <c r="H290" s="92">
        <v>102.93470286133528</v>
      </c>
      <c r="I290" s="92">
        <v>102.56593014967925</v>
      </c>
      <c r="J290" s="92">
        <v>102.61292564280751</v>
      </c>
      <c r="K290" s="92">
        <v>102.87146146552892</v>
      </c>
    </row>
    <row r="291" spans="2:11" ht="18" customHeight="1" x14ac:dyDescent="0.3">
      <c r="B291" s="42" t="s">
        <v>178</v>
      </c>
      <c r="C291" s="91" t="s">
        <v>171</v>
      </c>
      <c r="D291" s="11"/>
      <c r="E291" s="11"/>
      <c r="F291" s="2" t="s">
        <v>103</v>
      </c>
      <c r="G291" s="93">
        <v>105.4</v>
      </c>
      <c r="H291" s="92">
        <v>105.40441737140335</v>
      </c>
      <c r="I291" s="92">
        <v>101.39999999999999</v>
      </c>
      <c r="J291" s="92">
        <v>100.19999999999999</v>
      </c>
      <c r="K291" s="92">
        <v>102.4</v>
      </c>
    </row>
    <row r="292" spans="2:11" ht="18" customHeight="1" x14ac:dyDescent="0.35">
      <c r="B292" s="80" t="s">
        <v>149</v>
      </c>
      <c r="C292" s="91" t="s">
        <v>177</v>
      </c>
      <c r="D292" s="11"/>
      <c r="E292" s="11"/>
      <c r="F292" s="2" t="s">
        <v>103</v>
      </c>
      <c r="G292" s="17">
        <v>13180</v>
      </c>
      <c r="H292" s="17">
        <v>14300</v>
      </c>
      <c r="I292" s="20">
        <v>14872.265003563791</v>
      </c>
      <c r="J292" s="20">
        <v>15291.387961967212</v>
      </c>
      <c r="K292" s="20">
        <v>16108.00565743578</v>
      </c>
    </row>
    <row r="293" spans="2:11" ht="18" customHeight="1" x14ac:dyDescent="0.3">
      <c r="B293" s="90" t="s">
        <v>139</v>
      </c>
      <c r="C293" s="91" t="s">
        <v>171</v>
      </c>
      <c r="D293" s="11"/>
      <c r="E293" s="11"/>
      <c r="F293" s="2" t="s">
        <v>103</v>
      </c>
      <c r="G293" s="92">
        <v>82.656155245603387</v>
      </c>
      <c r="H293" s="92">
        <v>102.93470286133528</v>
      </c>
      <c r="I293" s="92">
        <v>102.56593014967925</v>
      </c>
      <c r="J293" s="92">
        <v>102.61292564280751</v>
      </c>
      <c r="K293" s="92">
        <v>102.87146146552892</v>
      </c>
    </row>
    <row r="294" spans="2:11" ht="18" customHeight="1" x14ac:dyDescent="0.3">
      <c r="B294" s="42" t="s">
        <v>178</v>
      </c>
      <c r="C294" s="91" t="s">
        <v>171</v>
      </c>
      <c r="D294" s="11"/>
      <c r="E294" s="11"/>
      <c r="F294" s="2" t="s">
        <v>103</v>
      </c>
      <c r="G294" s="93">
        <v>105.4</v>
      </c>
      <c r="H294" s="93">
        <v>86.4</v>
      </c>
      <c r="I294" s="93">
        <v>101.4</v>
      </c>
      <c r="J294" s="93">
        <v>100.2</v>
      </c>
      <c r="K294" s="93">
        <v>102.4</v>
      </c>
    </row>
    <row r="295" spans="2:11" ht="18" customHeight="1" x14ac:dyDescent="0.3">
      <c r="B295" s="86" t="s">
        <v>154</v>
      </c>
      <c r="C295" s="91" t="s">
        <v>177</v>
      </c>
      <c r="D295" s="11"/>
      <c r="E295" s="11"/>
      <c r="F295" s="2" t="s">
        <v>103</v>
      </c>
      <c r="G295" s="17">
        <v>23896</v>
      </c>
      <c r="H295" s="17">
        <v>24460</v>
      </c>
      <c r="I295" s="20">
        <v>26177.800956969353</v>
      </c>
      <c r="J295" s="20">
        <v>28241.682275235675</v>
      </c>
      <c r="K295" s="20">
        <v>30352.097435605607</v>
      </c>
    </row>
    <row r="296" spans="2:11" ht="18" customHeight="1" x14ac:dyDescent="0.3">
      <c r="B296" s="90" t="s">
        <v>139</v>
      </c>
      <c r="C296" s="91" t="s">
        <v>171</v>
      </c>
      <c r="D296" s="11"/>
      <c r="E296" s="11"/>
      <c r="F296" s="2" t="s">
        <v>103</v>
      </c>
      <c r="G296" s="92">
        <v>79.328696703961299</v>
      </c>
      <c r="H296" s="92">
        <v>101.90592361058168</v>
      </c>
      <c r="I296" s="92">
        <v>100.73314879928181</v>
      </c>
      <c r="J296" s="92">
        <v>102.56219829186782</v>
      </c>
      <c r="K296" s="92">
        <v>102.49818971759595</v>
      </c>
    </row>
    <row r="297" spans="2:11" ht="18" customHeight="1" x14ac:dyDescent="0.3">
      <c r="B297" s="42" t="s">
        <v>178</v>
      </c>
      <c r="C297" s="91" t="s">
        <v>171</v>
      </c>
      <c r="D297" s="11"/>
      <c r="E297" s="11"/>
      <c r="F297" s="2" t="s">
        <v>103</v>
      </c>
      <c r="G297" s="93">
        <v>122.8</v>
      </c>
      <c r="H297" s="92">
        <v>100.44580729606855</v>
      </c>
      <c r="I297" s="92">
        <v>106.2439720288144</v>
      </c>
      <c r="J297" s="92">
        <v>105.18894049894833</v>
      </c>
      <c r="K297" s="92">
        <v>104.85326291658066</v>
      </c>
    </row>
    <row r="298" spans="2:11" ht="18" customHeight="1" x14ac:dyDescent="0.35">
      <c r="B298" s="80" t="s">
        <v>155</v>
      </c>
      <c r="C298" s="91" t="s">
        <v>177</v>
      </c>
      <c r="D298" s="11"/>
      <c r="E298" s="11"/>
      <c r="F298" s="2" t="s">
        <v>103</v>
      </c>
      <c r="G298" s="17">
        <v>18946</v>
      </c>
      <c r="H298" s="17">
        <v>19280</v>
      </c>
      <c r="I298" s="20">
        <v>21176.80602026049</v>
      </c>
      <c r="J298" s="20">
        <v>22995.638586628076</v>
      </c>
      <c r="K298" s="20">
        <v>24875.227824699276</v>
      </c>
    </row>
    <row r="299" spans="2:11" ht="18" customHeight="1" x14ac:dyDescent="0.3">
      <c r="B299" s="90" t="s">
        <v>139</v>
      </c>
      <c r="C299" s="91" t="s">
        <v>171</v>
      </c>
      <c r="D299" s="11"/>
      <c r="E299" s="11"/>
      <c r="F299" s="2" t="s">
        <v>103</v>
      </c>
      <c r="G299" s="92">
        <v>87.856203419552827</v>
      </c>
      <c r="H299" s="92">
        <v>103.44311377245509</v>
      </c>
      <c r="I299" s="92">
        <v>103.32850940665701</v>
      </c>
      <c r="J299" s="92">
        <v>103.22128851540617</v>
      </c>
      <c r="K299" s="92">
        <v>103.12075983717774</v>
      </c>
    </row>
    <row r="300" spans="2:11" ht="18" customHeight="1" x14ac:dyDescent="0.3">
      <c r="B300" s="42" t="s">
        <v>178</v>
      </c>
      <c r="C300" s="91" t="s">
        <v>171</v>
      </c>
      <c r="D300" s="11"/>
      <c r="E300" s="11"/>
      <c r="F300" s="2" t="s">
        <v>103</v>
      </c>
      <c r="G300" s="93">
        <v>106.7</v>
      </c>
      <c r="H300" s="92">
        <v>96</v>
      </c>
      <c r="I300" s="93">
        <v>106.3</v>
      </c>
      <c r="J300" s="93">
        <v>105.2</v>
      </c>
      <c r="K300" s="93">
        <v>104.9</v>
      </c>
    </row>
    <row r="301" spans="2:11" ht="18" customHeight="1" x14ac:dyDescent="0.35">
      <c r="B301" s="80" t="s">
        <v>158</v>
      </c>
      <c r="C301" s="91" t="s">
        <v>177</v>
      </c>
      <c r="D301" s="11"/>
      <c r="E301" s="11"/>
      <c r="F301" s="2" t="s">
        <v>103</v>
      </c>
      <c r="G301" s="17">
        <v>4950</v>
      </c>
      <c r="H301" s="17">
        <v>5180</v>
      </c>
      <c r="I301" s="20">
        <v>5000.994936708862</v>
      </c>
      <c r="J301" s="20">
        <v>5246.0436886075968</v>
      </c>
      <c r="K301" s="20">
        <v>5476.8696109063312</v>
      </c>
    </row>
    <row r="302" spans="2:11" ht="18" customHeight="1" x14ac:dyDescent="0.3">
      <c r="B302" s="90" t="s">
        <v>139</v>
      </c>
      <c r="C302" s="91" t="s">
        <v>171</v>
      </c>
      <c r="D302" s="11"/>
      <c r="E302" s="11"/>
      <c r="F302" s="2" t="s">
        <v>103</v>
      </c>
      <c r="G302" s="92">
        <v>60.370370370370374</v>
      </c>
      <c r="H302" s="92">
        <v>96.932515337423311</v>
      </c>
      <c r="I302" s="92">
        <v>91.77215189873418</v>
      </c>
      <c r="J302" s="92">
        <v>100</v>
      </c>
      <c r="K302" s="92">
        <v>100</v>
      </c>
    </row>
    <row r="303" spans="2:11" ht="18" customHeight="1" x14ac:dyDescent="0.3">
      <c r="B303" s="42" t="s">
        <v>178</v>
      </c>
      <c r="C303" s="91" t="s">
        <v>171</v>
      </c>
      <c r="D303" s="11"/>
      <c r="E303" s="11"/>
      <c r="F303" s="2" t="s">
        <v>103</v>
      </c>
      <c r="G303" s="93">
        <v>185.2</v>
      </c>
      <c r="H303" s="93">
        <v>94.8</v>
      </c>
      <c r="I303" s="93">
        <v>105.2</v>
      </c>
      <c r="J303" s="93">
        <v>104.9</v>
      </c>
      <c r="K303" s="93">
        <v>104.4</v>
      </c>
    </row>
    <row r="304" spans="2:11" ht="18" customHeight="1" x14ac:dyDescent="0.3">
      <c r="B304" s="86" t="s">
        <v>160</v>
      </c>
      <c r="C304" s="91" t="s">
        <v>177</v>
      </c>
      <c r="D304" s="11"/>
      <c r="E304" s="11"/>
      <c r="F304" s="2" t="s">
        <v>103</v>
      </c>
      <c r="G304" s="17">
        <v>47830</v>
      </c>
      <c r="H304" s="17">
        <v>48050</v>
      </c>
      <c r="I304" s="20">
        <v>49847.678178498987</v>
      </c>
      <c r="J304" s="20">
        <v>50956.914202352949</v>
      </c>
      <c r="K304" s="20">
        <v>52308.212301412954</v>
      </c>
    </row>
    <row r="305" spans="2:11" ht="18" customHeight="1" x14ac:dyDescent="0.3">
      <c r="B305" s="90" t="s">
        <v>139</v>
      </c>
      <c r="C305" s="91" t="s">
        <v>171</v>
      </c>
      <c r="D305" s="11"/>
      <c r="E305" s="11"/>
      <c r="F305" s="2" t="s">
        <v>103</v>
      </c>
      <c r="G305" s="92">
        <v>100.5802324235862</v>
      </c>
      <c r="H305" s="92">
        <v>101.28361054500033</v>
      </c>
      <c r="I305" s="92">
        <v>100.71967545638947</v>
      </c>
      <c r="J305" s="92">
        <v>100.71453313677632</v>
      </c>
      <c r="K305" s="92">
        <v>100.34393396467878</v>
      </c>
    </row>
    <row r="306" spans="2:11" ht="18" customHeight="1" x14ac:dyDescent="0.3">
      <c r="B306" s="42" t="s">
        <v>178</v>
      </c>
      <c r="C306" s="91" t="s">
        <v>171</v>
      </c>
      <c r="D306" s="11"/>
      <c r="E306" s="11"/>
      <c r="F306" s="2" t="s">
        <v>103</v>
      </c>
      <c r="G306" s="93">
        <v>101.4</v>
      </c>
      <c r="H306" s="93">
        <v>102.5</v>
      </c>
      <c r="I306" s="93">
        <v>103</v>
      </c>
      <c r="J306" s="93">
        <v>101.5</v>
      </c>
      <c r="K306" s="93">
        <v>102.3</v>
      </c>
    </row>
    <row r="307" spans="2:11" ht="18" customHeight="1" x14ac:dyDescent="0.3">
      <c r="B307" s="86" t="s">
        <v>165</v>
      </c>
      <c r="C307" s="91" t="s">
        <v>177</v>
      </c>
      <c r="D307" s="11"/>
      <c r="E307" s="11"/>
      <c r="F307" s="2" t="s">
        <v>103</v>
      </c>
      <c r="G307" s="17">
        <v>9430</v>
      </c>
      <c r="H307" s="17">
        <v>9680</v>
      </c>
      <c r="I307" s="20">
        <v>10100.900086634472</v>
      </c>
      <c r="J307" s="20">
        <v>10303.884454644969</v>
      </c>
      <c r="K307" s="20">
        <v>10634.58285440164</v>
      </c>
    </row>
    <row r="308" spans="2:11" ht="18" customHeight="1" x14ac:dyDescent="0.3">
      <c r="B308" s="90" t="s">
        <v>139</v>
      </c>
      <c r="C308" s="91" t="s">
        <v>171</v>
      </c>
      <c r="D308" s="11"/>
      <c r="E308" s="11"/>
      <c r="F308" s="2" t="s">
        <v>103</v>
      </c>
      <c r="G308" s="92">
        <v>90.51385992198756</v>
      </c>
      <c r="H308" s="92">
        <v>100.91159194890302</v>
      </c>
      <c r="I308" s="92">
        <v>100.92508355438936</v>
      </c>
      <c r="J308" s="92">
        <v>100.9266858970101</v>
      </c>
      <c r="K308" s="92">
        <v>100.91817727766841</v>
      </c>
    </row>
    <row r="309" spans="2:11" ht="18" customHeight="1" x14ac:dyDescent="0.3">
      <c r="B309" s="42" t="s">
        <v>178</v>
      </c>
      <c r="C309" s="91" t="s">
        <v>171</v>
      </c>
      <c r="D309" s="11"/>
      <c r="E309" s="11"/>
      <c r="F309" s="2" t="s">
        <v>103</v>
      </c>
      <c r="G309" s="93">
        <v>96.6</v>
      </c>
      <c r="H309" s="92">
        <v>101.72380742901589</v>
      </c>
      <c r="I309" s="92">
        <v>103.39168194457616</v>
      </c>
      <c r="J309" s="92">
        <v>101.0729384639112</v>
      </c>
      <c r="K309" s="92">
        <v>102.27042984059263</v>
      </c>
    </row>
    <row r="310" spans="2:11" ht="18" customHeight="1" x14ac:dyDescent="0.35">
      <c r="B310" s="80" t="s">
        <v>166</v>
      </c>
      <c r="C310" s="91" t="s">
        <v>177</v>
      </c>
      <c r="D310" s="11"/>
      <c r="E310" s="11"/>
      <c r="F310" s="2" t="s">
        <v>103</v>
      </c>
      <c r="G310" s="17">
        <v>6280</v>
      </c>
      <c r="H310" s="17">
        <v>6450</v>
      </c>
      <c r="I310" s="20">
        <v>6751.3464071050512</v>
      </c>
      <c r="J310" s="20">
        <v>6918.0030289046363</v>
      </c>
      <c r="K310" s="20">
        <v>7171.2618570363311</v>
      </c>
    </row>
    <row r="311" spans="2:11" ht="18" customHeight="1" x14ac:dyDescent="0.3">
      <c r="B311" s="90" t="s">
        <v>139</v>
      </c>
      <c r="C311" s="91" t="s">
        <v>171</v>
      </c>
      <c r="D311" s="11"/>
      <c r="E311" s="11"/>
      <c r="F311" s="2" t="s">
        <v>103</v>
      </c>
      <c r="G311" s="92">
        <v>100.16669271240298</v>
      </c>
      <c r="H311" s="92">
        <v>101.4470331270477</v>
      </c>
      <c r="I311" s="92">
        <v>101.42639275141295</v>
      </c>
      <c r="J311" s="92">
        <v>101.65525258396299</v>
      </c>
      <c r="K311" s="92">
        <v>101.62830010441009</v>
      </c>
    </row>
    <row r="312" spans="2:11" ht="18" customHeight="1" x14ac:dyDescent="0.3">
      <c r="B312" s="42" t="s">
        <v>178</v>
      </c>
      <c r="C312" s="91" t="s">
        <v>171</v>
      </c>
      <c r="D312" s="11"/>
      <c r="E312" s="11"/>
      <c r="F312" s="2" t="s">
        <v>103</v>
      </c>
      <c r="G312" s="93">
        <v>101.9</v>
      </c>
      <c r="H312" s="93">
        <v>103.9</v>
      </c>
      <c r="I312" s="93">
        <v>103.2</v>
      </c>
      <c r="J312" s="93">
        <v>100.8</v>
      </c>
      <c r="K312" s="92">
        <v>102</v>
      </c>
    </row>
    <row r="313" spans="2:11" ht="18" customHeight="1" x14ac:dyDescent="0.35">
      <c r="B313" s="80" t="s">
        <v>168</v>
      </c>
      <c r="C313" s="91" t="s">
        <v>177</v>
      </c>
      <c r="D313" s="11"/>
      <c r="E313" s="11"/>
      <c r="F313" s="2" t="s">
        <v>103</v>
      </c>
      <c r="G313" s="17">
        <v>3150</v>
      </c>
      <c r="H313" s="17">
        <v>3230</v>
      </c>
      <c r="I313" s="20">
        <v>3349.5536795294215</v>
      </c>
      <c r="J313" s="20">
        <v>3385.8814257403324</v>
      </c>
      <c r="K313" s="20">
        <v>3463.3209973653093</v>
      </c>
    </row>
    <row r="314" spans="2:11" ht="18" customHeight="1" x14ac:dyDescent="0.3">
      <c r="B314" s="90" t="s">
        <v>139</v>
      </c>
      <c r="C314" s="91" t="s">
        <v>171</v>
      </c>
      <c r="D314" s="11"/>
      <c r="E314" s="11"/>
      <c r="F314" s="2" t="s">
        <v>103</v>
      </c>
      <c r="G314" s="92">
        <v>100</v>
      </c>
      <c r="H314" s="92">
        <v>100.44703135310739</v>
      </c>
      <c r="I314" s="92">
        <v>100.48580649943064</v>
      </c>
      <c r="J314" s="92">
        <v>100.28229645821875</v>
      </c>
      <c r="K314" s="92">
        <v>100.28150178863964</v>
      </c>
    </row>
    <row r="315" spans="2:11" ht="18" customHeight="1" x14ac:dyDescent="0.3">
      <c r="B315" s="42" t="s">
        <v>178</v>
      </c>
      <c r="C315" s="91" t="s">
        <v>171</v>
      </c>
      <c r="D315" s="11"/>
      <c r="E315" s="11"/>
      <c r="F315" s="2" t="s">
        <v>103</v>
      </c>
      <c r="G315" s="92">
        <v>106</v>
      </c>
      <c r="H315" s="93">
        <v>104</v>
      </c>
      <c r="I315" s="93">
        <v>103.2</v>
      </c>
      <c r="J315" s="93">
        <v>100.8</v>
      </c>
      <c r="K315" s="92">
        <v>102</v>
      </c>
    </row>
    <row r="316" spans="2:11" ht="18" customHeight="1" x14ac:dyDescent="0.35">
      <c r="B316" s="80" t="s">
        <v>169</v>
      </c>
      <c r="C316" s="91" t="s">
        <v>177</v>
      </c>
      <c r="D316" s="11"/>
      <c r="E316" s="11"/>
      <c r="F316" s="2" t="s">
        <v>103</v>
      </c>
      <c r="G316" s="17">
        <v>0</v>
      </c>
      <c r="H316" s="17">
        <v>0</v>
      </c>
      <c r="I316" s="17">
        <v>0</v>
      </c>
      <c r="J316" s="17">
        <v>0</v>
      </c>
      <c r="K316" s="17">
        <v>0</v>
      </c>
    </row>
    <row r="317" spans="2:11" ht="18" customHeight="1" x14ac:dyDescent="0.3">
      <c r="B317" s="90" t="s">
        <v>139</v>
      </c>
      <c r="C317" s="91" t="s">
        <v>171</v>
      </c>
      <c r="D317" s="11"/>
      <c r="E317" s="11"/>
      <c r="F317" s="2" t="s">
        <v>103</v>
      </c>
      <c r="G317" s="92">
        <v>0</v>
      </c>
      <c r="H317" s="92">
        <v>0</v>
      </c>
      <c r="I317" s="92">
        <v>0</v>
      </c>
      <c r="J317" s="92">
        <v>0</v>
      </c>
      <c r="K317" s="92">
        <v>0</v>
      </c>
    </row>
    <row r="318" spans="2:11" ht="18.75" customHeight="1" x14ac:dyDescent="0.3">
      <c r="B318" s="42" t="s">
        <v>178</v>
      </c>
      <c r="C318" s="91" t="s">
        <v>171</v>
      </c>
      <c r="D318" s="11"/>
      <c r="E318" s="11"/>
      <c r="F318" s="2" t="s">
        <v>103</v>
      </c>
      <c r="G318" s="93">
        <v>0</v>
      </c>
      <c r="H318" s="93">
        <v>0</v>
      </c>
      <c r="I318" s="93">
        <v>0</v>
      </c>
      <c r="J318" s="93">
        <v>0</v>
      </c>
      <c r="K318" s="93">
        <v>0</v>
      </c>
    </row>
    <row r="319" spans="2:11" ht="18.75" customHeight="1" x14ac:dyDescent="0.3">
      <c r="B319" s="134" t="s">
        <v>242</v>
      </c>
      <c r="C319" s="134"/>
      <c r="D319" s="134"/>
      <c r="E319" s="134"/>
      <c r="F319" s="157"/>
      <c r="G319" s="157"/>
      <c r="H319" s="157"/>
      <c r="I319" s="157"/>
      <c r="J319" s="157"/>
      <c r="K319" s="158"/>
    </row>
    <row r="320" spans="2:11" ht="18.75" customHeight="1" x14ac:dyDescent="0.3">
      <c r="B320" s="94" t="s">
        <v>181</v>
      </c>
      <c r="C320" s="95" t="s">
        <v>53</v>
      </c>
      <c r="D320" s="11"/>
      <c r="E320" s="11"/>
      <c r="F320" s="96">
        <v>1</v>
      </c>
      <c r="G320" s="96">
        <v>1</v>
      </c>
      <c r="H320" s="96">
        <v>1</v>
      </c>
      <c r="I320" s="96">
        <v>1</v>
      </c>
      <c r="J320" s="96">
        <v>1</v>
      </c>
      <c r="K320" s="96">
        <v>1</v>
      </c>
    </row>
    <row r="321" spans="2:11" ht="18.75" customHeight="1" x14ac:dyDescent="0.3">
      <c r="B321" s="97" t="s">
        <v>182</v>
      </c>
      <c r="C321" s="74" t="s">
        <v>233</v>
      </c>
      <c r="D321" s="11"/>
      <c r="E321" s="11"/>
      <c r="F321" s="96">
        <v>0</v>
      </c>
      <c r="G321" s="96">
        <v>0</v>
      </c>
      <c r="H321" s="98">
        <v>0</v>
      </c>
      <c r="I321" s="98">
        <v>0</v>
      </c>
      <c r="J321" s="98">
        <v>0</v>
      </c>
      <c r="K321" s="98">
        <v>0</v>
      </c>
    </row>
    <row r="322" spans="2:11" ht="38.25" customHeight="1" x14ac:dyDescent="0.3">
      <c r="B322" s="159" t="s">
        <v>183</v>
      </c>
      <c r="C322" s="99"/>
      <c r="D322" s="11"/>
      <c r="E322" s="11"/>
      <c r="F322" s="100"/>
      <c r="G322" s="101"/>
      <c r="H322" s="102">
        <v>103.8</v>
      </c>
      <c r="I322" s="102">
        <v>103.8</v>
      </c>
      <c r="J322" s="103">
        <v>103.8</v>
      </c>
      <c r="K322" s="103">
        <v>104.3</v>
      </c>
    </row>
    <row r="323" spans="2:11" ht="18.75" customHeight="1" x14ac:dyDescent="0.3">
      <c r="B323" s="104" t="s">
        <v>244</v>
      </c>
      <c r="C323" s="74"/>
      <c r="D323" s="11"/>
      <c r="E323" s="11"/>
      <c r="F323" s="105"/>
      <c r="G323" s="105"/>
      <c r="H323" s="106"/>
      <c r="I323" s="106"/>
      <c r="J323" s="106"/>
      <c r="K323" s="106"/>
    </row>
    <row r="324" spans="2:11" ht="18.75" customHeight="1" x14ac:dyDescent="0.3">
      <c r="B324" s="107" t="s">
        <v>245</v>
      </c>
      <c r="C324" s="95" t="s">
        <v>234</v>
      </c>
      <c r="D324" s="11"/>
      <c r="E324" s="11"/>
      <c r="F324" s="108">
        <v>133.48500000000001</v>
      </c>
      <c r="G324" s="109">
        <v>127.30118058478715</v>
      </c>
      <c r="H324" s="109">
        <v>132.44731652428678</v>
      </c>
      <c r="I324" s="109">
        <v>139.37024178997606</v>
      </c>
      <c r="J324" s="109">
        <v>146.59067850107346</v>
      </c>
      <c r="K324" s="109">
        <v>154.90119300319026</v>
      </c>
    </row>
    <row r="325" spans="2:11" ht="18.75" customHeight="1" x14ac:dyDescent="0.3">
      <c r="B325" s="97" t="s">
        <v>184</v>
      </c>
      <c r="C325" s="95" t="s">
        <v>234</v>
      </c>
      <c r="D325" s="11"/>
      <c r="E325" s="11"/>
      <c r="F325" s="108">
        <v>72.7757814</v>
      </c>
      <c r="G325" s="108">
        <v>76.674519200000006</v>
      </c>
      <c r="H325" s="108">
        <v>76.889379500000004</v>
      </c>
      <c r="I325" s="108">
        <v>77.898741000000001</v>
      </c>
      <c r="J325" s="108">
        <v>78.864637000000002</v>
      </c>
      <c r="K325" s="108">
        <v>79.830533000000003</v>
      </c>
    </row>
    <row r="326" spans="2:11" ht="18.75" customHeight="1" x14ac:dyDescent="0.3">
      <c r="B326" s="97" t="s">
        <v>185</v>
      </c>
      <c r="C326" s="74" t="s">
        <v>171</v>
      </c>
      <c r="D326" s="11"/>
      <c r="E326" s="11"/>
      <c r="F326" s="110"/>
      <c r="G326" s="110">
        <v>105.35719125923394</v>
      </c>
      <c r="H326" s="110">
        <v>100.28022386347092</v>
      </c>
      <c r="I326" s="110">
        <v>101.31274501961613</v>
      </c>
      <c r="J326" s="110">
        <v>101.23993788294987</v>
      </c>
      <c r="K326" s="110">
        <v>101.2247517223721</v>
      </c>
    </row>
    <row r="327" spans="2:11" ht="18.75" customHeight="1" x14ac:dyDescent="0.3">
      <c r="B327" s="97" t="s">
        <v>246</v>
      </c>
      <c r="C327" s="74"/>
      <c r="D327" s="11"/>
      <c r="E327" s="11"/>
      <c r="F327" s="111"/>
      <c r="G327" s="111"/>
      <c r="H327" s="112"/>
      <c r="I327" s="112"/>
      <c r="J327" s="112"/>
      <c r="K327" s="112"/>
    </row>
    <row r="328" spans="2:11" ht="18.75" customHeight="1" x14ac:dyDescent="0.3">
      <c r="B328" s="113" t="s">
        <v>247</v>
      </c>
      <c r="C328" s="74"/>
      <c r="D328" s="11"/>
      <c r="E328" s="11"/>
      <c r="F328" s="111"/>
      <c r="G328" s="111"/>
      <c r="H328" s="112"/>
      <c r="I328" s="112"/>
      <c r="J328" s="112"/>
      <c r="K328" s="112"/>
    </row>
    <row r="329" spans="2:11" ht="18.75" customHeight="1" x14ac:dyDescent="0.3">
      <c r="B329" s="97" t="s">
        <v>186</v>
      </c>
      <c r="C329" s="95" t="s">
        <v>234</v>
      </c>
      <c r="D329" s="11"/>
      <c r="E329" s="11"/>
      <c r="F329" s="109">
        <v>9.9920000000000009</v>
      </c>
      <c r="G329" s="109">
        <v>12.569436988069349</v>
      </c>
      <c r="H329" s="109">
        <v>13.155178304520668</v>
      </c>
      <c r="I329" s="109">
        <v>13.735414447412122</v>
      </c>
      <c r="J329" s="109">
        <v>14.282453063057339</v>
      </c>
      <c r="K329" s="109">
        <v>14.922770404678037</v>
      </c>
    </row>
    <row r="330" spans="2:11" ht="18.75" customHeight="1" x14ac:dyDescent="0.3">
      <c r="B330" s="97" t="s">
        <v>187</v>
      </c>
      <c r="C330" s="95" t="s">
        <v>234</v>
      </c>
      <c r="D330" s="11"/>
      <c r="E330" s="11"/>
      <c r="F330" s="110">
        <v>10.735036000000001</v>
      </c>
      <c r="G330" s="110">
        <v>12.9847492</v>
      </c>
      <c r="H330" s="110">
        <v>13.092335500000001</v>
      </c>
      <c r="I330" s="110">
        <v>13.169364</v>
      </c>
      <c r="J330" s="110">
        <v>13.192542</v>
      </c>
      <c r="K330" s="110">
        <v>13.215719999999999</v>
      </c>
    </row>
    <row r="331" spans="2:11" ht="18.75" customHeight="1" x14ac:dyDescent="0.3">
      <c r="B331" s="114" t="s">
        <v>248</v>
      </c>
      <c r="C331" s="74" t="s">
        <v>171</v>
      </c>
      <c r="D331" s="11"/>
      <c r="E331" s="11"/>
      <c r="F331" s="110"/>
      <c r="G331" s="110">
        <v>120.95673642827094</v>
      </c>
      <c r="H331" s="110">
        <v>100.82855893743408</v>
      </c>
      <c r="I331" s="110">
        <v>100.58834804531244</v>
      </c>
      <c r="J331" s="110">
        <v>100.17599938766975</v>
      </c>
      <c r="K331" s="110">
        <v>100.17569017403925</v>
      </c>
    </row>
    <row r="332" spans="2:11" ht="18.75" customHeight="1" x14ac:dyDescent="0.3">
      <c r="B332" s="107" t="s">
        <v>249</v>
      </c>
      <c r="C332" s="74"/>
      <c r="D332" s="11"/>
      <c r="E332" s="11"/>
      <c r="F332" s="111"/>
      <c r="G332" s="111"/>
      <c r="H332" s="112"/>
      <c r="I332" s="112"/>
      <c r="J332" s="112"/>
      <c r="K332" s="112"/>
    </row>
    <row r="333" spans="2:11" ht="18.75" customHeight="1" x14ac:dyDescent="0.3">
      <c r="B333" s="97" t="s">
        <v>188</v>
      </c>
      <c r="C333" s="95" t="s">
        <v>234</v>
      </c>
      <c r="D333" s="11"/>
      <c r="E333" s="11"/>
      <c r="F333" s="109"/>
      <c r="G333" s="109">
        <v>0</v>
      </c>
      <c r="H333" s="109">
        <v>0</v>
      </c>
      <c r="I333" s="109">
        <v>0</v>
      </c>
      <c r="J333" s="109">
        <v>0</v>
      </c>
      <c r="K333" s="109">
        <v>0</v>
      </c>
    </row>
    <row r="334" spans="2:11" ht="18.75" customHeight="1" x14ac:dyDescent="0.3">
      <c r="B334" s="97" t="s">
        <v>187</v>
      </c>
      <c r="C334" s="95" t="s">
        <v>234</v>
      </c>
      <c r="D334" s="11"/>
      <c r="E334" s="11"/>
      <c r="F334" s="110">
        <v>0</v>
      </c>
      <c r="G334" s="110">
        <v>0</v>
      </c>
      <c r="H334" s="110">
        <v>0</v>
      </c>
      <c r="I334" s="110">
        <v>0</v>
      </c>
      <c r="J334" s="110">
        <v>0</v>
      </c>
      <c r="K334" s="110">
        <v>0</v>
      </c>
    </row>
    <row r="335" spans="2:11" ht="18.75" customHeight="1" x14ac:dyDescent="0.3">
      <c r="B335" s="97" t="s">
        <v>189</v>
      </c>
      <c r="C335" s="74" t="s">
        <v>171</v>
      </c>
      <c r="D335" s="11"/>
      <c r="E335" s="11"/>
      <c r="F335" s="110"/>
      <c r="G335" s="110">
        <v>0</v>
      </c>
      <c r="H335" s="110">
        <v>0</v>
      </c>
      <c r="I335" s="110">
        <v>0</v>
      </c>
      <c r="J335" s="110">
        <v>0</v>
      </c>
      <c r="K335" s="110">
        <v>0</v>
      </c>
    </row>
    <row r="336" spans="2:11" ht="18.75" customHeight="1" x14ac:dyDescent="0.3">
      <c r="B336" s="115" t="s">
        <v>250</v>
      </c>
      <c r="C336" s="74"/>
      <c r="D336" s="11"/>
      <c r="E336" s="11"/>
      <c r="F336" s="116"/>
      <c r="G336" s="116"/>
      <c r="H336" s="112"/>
      <c r="I336" s="112"/>
      <c r="J336" s="112"/>
      <c r="K336" s="112"/>
    </row>
    <row r="337" spans="2:11" ht="18.75" customHeight="1" x14ac:dyDescent="0.3">
      <c r="B337" s="97" t="s">
        <v>188</v>
      </c>
      <c r="C337" s="95" t="s">
        <v>234</v>
      </c>
      <c r="D337" s="11"/>
      <c r="E337" s="11"/>
      <c r="F337" s="109">
        <v>123.49299999999999</v>
      </c>
      <c r="G337" s="109">
        <v>114.73174359671781</v>
      </c>
      <c r="H337" s="109">
        <v>119.29213821976612</v>
      </c>
      <c r="I337" s="109">
        <v>125.63482734256394</v>
      </c>
      <c r="J337" s="109">
        <v>132.30822543801611</v>
      </c>
      <c r="K337" s="109">
        <v>139.97842259851222</v>
      </c>
    </row>
    <row r="338" spans="2:11" ht="18.75" customHeight="1" x14ac:dyDescent="0.3">
      <c r="B338" s="97" t="s">
        <v>187</v>
      </c>
      <c r="C338" s="95" t="s">
        <v>234</v>
      </c>
      <c r="D338" s="11"/>
      <c r="E338" s="11"/>
      <c r="F338" s="110">
        <v>62.040745399999999</v>
      </c>
      <c r="G338" s="110">
        <v>63.689770000000003</v>
      </c>
      <c r="H338" s="110">
        <v>63.797044000000007</v>
      </c>
      <c r="I338" s="110">
        <v>64.729376999999999</v>
      </c>
      <c r="J338" s="110">
        <v>65.672094999999999</v>
      </c>
      <c r="K338" s="110">
        <v>66.614812999999998</v>
      </c>
    </row>
    <row r="339" spans="2:11" ht="18.75" customHeight="1" x14ac:dyDescent="0.3">
      <c r="B339" s="97" t="s">
        <v>190</v>
      </c>
      <c r="C339" s="74" t="s">
        <v>171</v>
      </c>
      <c r="D339" s="11"/>
      <c r="E339" s="11"/>
      <c r="F339" s="110"/>
      <c r="G339" s="110">
        <v>102.65797032154937</v>
      </c>
      <c r="H339" s="110">
        <v>100.16843207315713</v>
      </c>
      <c r="I339" s="110">
        <v>101.46140470081966</v>
      </c>
      <c r="J339" s="110">
        <v>101.45639900102854</v>
      </c>
      <c r="K339" s="110">
        <v>101.43549250256139</v>
      </c>
    </row>
    <row r="340" spans="2:11" ht="18.75" customHeight="1" x14ac:dyDescent="0.3">
      <c r="B340" s="117" t="s">
        <v>191</v>
      </c>
      <c r="C340" s="74" t="s">
        <v>127</v>
      </c>
      <c r="D340" s="11"/>
      <c r="E340" s="11"/>
      <c r="F340" s="118">
        <v>8803</v>
      </c>
      <c r="G340" s="118">
        <v>8483</v>
      </c>
      <c r="H340" s="119">
        <v>8876</v>
      </c>
      <c r="I340" s="119">
        <v>8900</v>
      </c>
      <c r="J340" s="119">
        <v>8900</v>
      </c>
      <c r="K340" s="119">
        <v>8900</v>
      </c>
    </row>
    <row r="341" spans="2:11" ht="18.75" customHeight="1" x14ac:dyDescent="0.3">
      <c r="B341" s="113" t="s">
        <v>192</v>
      </c>
      <c r="C341" s="74" t="s">
        <v>127</v>
      </c>
      <c r="D341" s="11"/>
      <c r="E341" s="11"/>
      <c r="F341" s="118">
        <v>6716</v>
      </c>
      <c r="G341" s="118">
        <v>7946</v>
      </c>
      <c r="H341" s="119">
        <v>8314</v>
      </c>
      <c r="I341" s="119">
        <v>8682</v>
      </c>
      <c r="J341" s="119">
        <v>9030</v>
      </c>
      <c r="K341" s="119">
        <v>9437</v>
      </c>
    </row>
    <row r="342" spans="2:11" ht="18.75" customHeight="1" x14ac:dyDescent="0.3">
      <c r="B342" s="113" t="s">
        <v>193</v>
      </c>
      <c r="C342" s="74" t="s">
        <v>127</v>
      </c>
      <c r="D342" s="11"/>
      <c r="E342" s="11"/>
      <c r="F342" s="118">
        <v>7822</v>
      </c>
      <c r="G342" s="118">
        <v>7495</v>
      </c>
      <c r="H342" s="119">
        <v>7842</v>
      </c>
      <c r="I342" s="119">
        <v>8189</v>
      </c>
      <c r="J342" s="119">
        <v>8517</v>
      </c>
      <c r="K342" s="119">
        <v>8901</v>
      </c>
    </row>
    <row r="343" spans="2:11" ht="18.75" customHeight="1" x14ac:dyDescent="0.3">
      <c r="B343" s="113" t="s">
        <v>194</v>
      </c>
      <c r="C343" s="74" t="s">
        <v>127</v>
      </c>
      <c r="D343" s="11"/>
      <c r="E343" s="11"/>
      <c r="F343" s="118">
        <v>-1408</v>
      </c>
      <c r="G343" s="118">
        <v>411</v>
      </c>
      <c r="H343" s="119">
        <v>472</v>
      </c>
      <c r="I343" s="119">
        <v>503</v>
      </c>
      <c r="J343" s="119">
        <v>513</v>
      </c>
      <c r="K343" s="119">
        <v>536</v>
      </c>
    </row>
    <row r="344" spans="2:11" ht="18.75" customHeight="1" x14ac:dyDescent="0.3">
      <c r="B344" s="107" t="s">
        <v>195</v>
      </c>
      <c r="C344" s="74"/>
      <c r="D344" s="11"/>
      <c r="E344" s="11"/>
      <c r="F344" s="118"/>
      <c r="G344" s="118"/>
      <c r="H344" s="119"/>
      <c r="I344" s="119"/>
      <c r="J344" s="119"/>
      <c r="K344" s="119"/>
    </row>
    <row r="345" spans="2:11" ht="18.75" customHeight="1" x14ac:dyDescent="0.3">
      <c r="B345" s="97" t="s">
        <v>196</v>
      </c>
      <c r="C345" s="95" t="s">
        <v>175</v>
      </c>
      <c r="D345" s="11"/>
      <c r="E345" s="11"/>
      <c r="F345" s="108">
        <v>3.3</v>
      </c>
      <c r="G345" s="108">
        <v>1</v>
      </c>
      <c r="H345" s="108">
        <v>0</v>
      </c>
      <c r="I345" s="108">
        <v>0</v>
      </c>
      <c r="J345" s="108">
        <v>0</v>
      </c>
      <c r="K345" s="108">
        <v>0</v>
      </c>
    </row>
    <row r="346" spans="2:11" ht="18.75" customHeight="1" x14ac:dyDescent="0.3">
      <c r="B346" s="97" t="s">
        <v>197</v>
      </c>
      <c r="C346" s="95" t="s">
        <v>175</v>
      </c>
      <c r="D346" s="11"/>
      <c r="E346" s="11"/>
      <c r="F346" s="108">
        <v>966.4</v>
      </c>
      <c r="G346" s="108">
        <v>1352.5</v>
      </c>
      <c r="H346" s="108">
        <v>1285</v>
      </c>
      <c r="I346" s="108">
        <v>1300</v>
      </c>
      <c r="J346" s="108">
        <v>1326</v>
      </c>
      <c r="K346" s="108">
        <v>1352</v>
      </c>
    </row>
    <row r="347" spans="2:11" ht="18.75" customHeight="1" x14ac:dyDescent="0.3">
      <c r="B347" s="97" t="s">
        <v>198</v>
      </c>
      <c r="C347" s="95" t="s">
        <v>175</v>
      </c>
      <c r="D347" s="11"/>
      <c r="E347" s="11"/>
      <c r="F347" s="108">
        <v>347.4</v>
      </c>
      <c r="G347" s="108">
        <v>387.4</v>
      </c>
      <c r="H347" s="108">
        <v>391</v>
      </c>
      <c r="I347" s="108">
        <v>395</v>
      </c>
      <c r="J347" s="108">
        <v>395</v>
      </c>
      <c r="K347" s="108">
        <v>395</v>
      </c>
    </row>
    <row r="348" spans="2:11" ht="18.75" customHeight="1" x14ac:dyDescent="0.3">
      <c r="B348" s="97" t="s">
        <v>199</v>
      </c>
      <c r="C348" s="95" t="s">
        <v>175</v>
      </c>
      <c r="D348" s="11"/>
      <c r="E348" s="11"/>
      <c r="F348" s="108">
        <v>0</v>
      </c>
      <c r="G348" s="108">
        <v>0</v>
      </c>
      <c r="H348" s="108">
        <v>0</v>
      </c>
      <c r="I348" s="108">
        <v>0</v>
      </c>
      <c r="J348" s="108">
        <v>0</v>
      </c>
      <c r="K348" s="108">
        <v>0</v>
      </c>
    </row>
    <row r="349" spans="2:11" ht="18.75" customHeight="1" x14ac:dyDescent="0.3">
      <c r="B349" s="97" t="s">
        <v>200</v>
      </c>
      <c r="C349" s="95" t="s">
        <v>175</v>
      </c>
      <c r="D349" s="11"/>
      <c r="E349" s="11"/>
      <c r="F349" s="108">
        <v>169.20000000000002</v>
      </c>
      <c r="G349" s="108">
        <v>157.19999999999999</v>
      </c>
      <c r="H349" s="108">
        <v>158.5</v>
      </c>
      <c r="I349" s="108">
        <v>160</v>
      </c>
      <c r="J349" s="108">
        <v>160</v>
      </c>
      <c r="K349" s="108">
        <v>160</v>
      </c>
    </row>
    <row r="350" spans="2:11" ht="18.75" customHeight="1" x14ac:dyDescent="0.3">
      <c r="B350" s="97" t="s">
        <v>201</v>
      </c>
      <c r="C350" s="95" t="s">
        <v>175</v>
      </c>
      <c r="D350" s="11"/>
      <c r="E350" s="11"/>
      <c r="F350" s="108">
        <v>1239</v>
      </c>
      <c r="G350" s="108">
        <v>1252</v>
      </c>
      <c r="H350" s="108">
        <v>1280</v>
      </c>
      <c r="I350" s="108">
        <v>1308</v>
      </c>
      <c r="J350" s="108">
        <v>1338</v>
      </c>
      <c r="K350" s="108">
        <v>1368</v>
      </c>
    </row>
    <row r="351" spans="2:11" ht="18.75" customHeight="1" x14ac:dyDescent="0.3">
      <c r="B351" s="97" t="s">
        <v>202</v>
      </c>
      <c r="C351" s="95" t="s">
        <v>235</v>
      </c>
      <c r="D351" s="11"/>
      <c r="E351" s="11"/>
      <c r="F351" s="111">
        <v>1275</v>
      </c>
      <c r="G351" s="111">
        <v>1287</v>
      </c>
      <c r="H351" s="111">
        <v>1300</v>
      </c>
      <c r="I351" s="111">
        <v>1300</v>
      </c>
      <c r="J351" s="111">
        <v>1300</v>
      </c>
      <c r="K351" s="111">
        <v>1300</v>
      </c>
    </row>
    <row r="352" spans="2:11" ht="18.75" customHeight="1" x14ac:dyDescent="0.3">
      <c r="B352" s="97" t="s">
        <v>203</v>
      </c>
      <c r="C352" s="95" t="s">
        <v>175</v>
      </c>
      <c r="D352" s="11"/>
      <c r="E352" s="11"/>
      <c r="F352" s="108">
        <v>0.2</v>
      </c>
      <c r="G352" s="118">
        <v>0.2</v>
      </c>
      <c r="H352" s="118">
        <v>0.2</v>
      </c>
      <c r="I352" s="118">
        <v>0.2</v>
      </c>
      <c r="J352" s="118">
        <v>0.2</v>
      </c>
      <c r="K352" s="118">
        <v>0.2</v>
      </c>
    </row>
    <row r="353" spans="2:11" ht="18.75" customHeight="1" x14ac:dyDescent="0.3">
      <c r="B353" s="94" t="s">
        <v>204</v>
      </c>
      <c r="C353" s="120"/>
      <c r="D353" s="11"/>
      <c r="E353" s="11"/>
      <c r="F353" s="121"/>
      <c r="G353" s="121"/>
      <c r="H353" s="118"/>
      <c r="I353" s="118"/>
      <c r="J353" s="118"/>
      <c r="K353" s="118"/>
    </row>
    <row r="354" spans="2:11" ht="18.75" customHeight="1" x14ac:dyDescent="0.3">
      <c r="B354" s="104" t="s">
        <v>205</v>
      </c>
      <c r="C354" s="122"/>
      <c r="D354" s="11"/>
      <c r="E354" s="11"/>
      <c r="F354" s="121"/>
      <c r="G354" s="121"/>
      <c r="H354" s="118"/>
      <c r="I354" s="118"/>
      <c r="J354" s="118"/>
      <c r="K354" s="118"/>
    </row>
    <row r="355" spans="2:11" ht="18.75" customHeight="1" x14ac:dyDescent="0.3">
      <c r="B355" s="97" t="s">
        <v>196</v>
      </c>
      <c r="C355" s="95" t="s">
        <v>175</v>
      </c>
      <c r="D355" s="11"/>
      <c r="E355" s="11"/>
      <c r="F355" s="118">
        <v>0</v>
      </c>
      <c r="G355" s="118">
        <v>0</v>
      </c>
      <c r="H355" s="118">
        <v>0</v>
      </c>
      <c r="I355" s="118">
        <v>0</v>
      </c>
      <c r="J355" s="118">
        <v>0</v>
      </c>
      <c r="K355" s="118">
        <v>0</v>
      </c>
    </row>
    <row r="356" spans="2:11" ht="18.75" customHeight="1" x14ac:dyDescent="0.3">
      <c r="B356" s="97" t="s">
        <v>197</v>
      </c>
      <c r="C356" s="95" t="s">
        <v>175</v>
      </c>
      <c r="D356" s="11"/>
      <c r="E356" s="11"/>
      <c r="F356" s="118">
        <v>0</v>
      </c>
      <c r="G356" s="118">
        <v>0</v>
      </c>
      <c r="H356" s="118">
        <v>0</v>
      </c>
      <c r="I356" s="118">
        <v>0</v>
      </c>
      <c r="J356" s="118">
        <v>0</v>
      </c>
      <c r="K356" s="118">
        <v>0</v>
      </c>
    </row>
    <row r="357" spans="2:11" ht="18.75" customHeight="1" x14ac:dyDescent="0.3">
      <c r="B357" s="97" t="s">
        <v>206</v>
      </c>
      <c r="C357" s="95" t="s">
        <v>175</v>
      </c>
      <c r="D357" s="11"/>
      <c r="E357" s="11"/>
      <c r="F357" s="118">
        <v>0</v>
      </c>
      <c r="G357" s="118">
        <v>0</v>
      </c>
      <c r="H357" s="118">
        <v>0</v>
      </c>
      <c r="I357" s="118">
        <v>0</v>
      </c>
      <c r="J357" s="118">
        <v>0</v>
      </c>
      <c r="K357" s="118">
        <v>0</v>
      </c>
    </row>
    <row r="358" spans="2:11" ht="18.75" customHeight="1" x14ac:dyDescent="0.3">
      <c r="B358" s="97" t="s">
        <v>199</v>
      </c>
      <c r="C358" s="95" t="s">
        <v>175</v>
      </c>
      <c r="D358" s="11"/>
      <c r="E358" s="11"/>
      <c r="F358" s="118">
        <v>0</v>
      </c>
      <c r="G358" s="118">
        <v>0</v>
      </c>
      <c r="H358" s="118">
        <v>0</v>
      </c>
      <c r="I358" s="118">
        <v>0</v>
      </c>
      <c r="J358" s="118">
        <v>0</v>
      </c>
      <c r="K358" s="118">
        <v>0</v>
      </c>
    </row>
    <row r="359" spans="2:11" ht="18.75" customHeight="1" x14ac:dyDescent="0.3">
      <c r="B359" s="97" t="s">
        <v>207</v>
      </c>
      <c r="C359" s="95" t="s">
        <v>175</v>
      </c>
      <c r="D359" s="11"/>
      <c r="E359" s="11"/>
      <c r="F359" s="118">
        <v>13</v>
      </c>
      <c r="G359" s="118">
        <v>14.2</v>
      </c>
      <c r="H359" s="118">
        <v>14.5</v>
      </c>
      <c r="I359" s="118">
        <v>15</v>
      </c>
      <c r="J359" s="118">
        <v>15</v>
      </c>
      <c r="K359" s="118">
        <v>15</v>
      </c>
    </row>
    <row r="360" spans="2:11" ht="18.75" customHeight="1" x14ac:dyDescent="0.3">
      <c r="B360" s="97" t="s">
        <v>208</v>
      </c>
      <c r="C360" s="95" t="s">
        <v>175</v>
      </c>
      <c r="D360" s="11"/>
      <c r="E360" s="11"/>
      <c r="F360" s="118">
        <v>278</v>
      </c>
      <c r="G360" s="118">
        <v>356</v>
      </c>
      <c r="H360" s="118">
        <v>357</v>
      </c>
      <c r="I360" s="118">
        <v>358</v>
      </c>
      <c r="J360" s="118">
        <v>359</v>
      </c>
      <c r="K360" s="118">
        <v>360</v>
      </c>
    </row>
    <row r="361" spans="2:11" ht="18.75" customHeight="1" x14ac:dyDescent="0.3">
      <c r="B361" s="97" t="s">
        <v>202</v>
      </c>
      <c r="C361" s="95" t="s">
        <v>235</v>
      </c>
      <c r="D361" s="11"/>
      <c r="E361" s="11"/>
      <c r="F361" s="118">
        <v>0</v>
      </c>
      <c r="G361" s="118">
        <v>0</v>
      </c>
      <c r="H361" s="118">
        <v>0</v>
      </c>
      <c r="I361" s="118">
        <v>0</v>
      </c>
      <c r="J361" s="118">
        <v>0</v>
      </c>
      <c r="K361" s="118">
        <v>0</v>
      </c>
    </row>
    <row r="362" spans="2:11" ht="18.75" customHeight="1" x14ac:dyDescent="0.3">
      <c r="B362" s="123" t="s">
        <v>203</v>
      </c>
      <c r="C362" s="124" t="s">
        <v>175</v>
      </c>
      <c r="D362" s="11"/>
      <c r="E362" s="11"/>
      <c r="F362" s="118">
        <v>0</v>
      </c>
      <c r="G362" s="118">
        <v>0</v>
      </c>
      <c r="H362" s="118">
        <v>0</v>
      </c>
      <c r="I362" s="118">
        <v>0</v>
      </c>
      <c r="J362" s="118">
        <v>0</v>
      </c>
      <c r="K362" s="118">
        <v>0</v>
      </c>
    </row>
    <row r="363" spans="2:11" ht="18.75" customHeight="1" x14ac:dyDescent="0.3">
      <c r="B363" s="104" t="s">
        <v>209</v>
      </c>
      <c r="C363" s="125"/>
      <c r="D363" s="11"/>
      <c r="E363" s="11"/>
      <c r="F363" s="121"/>
      <c r="G363" s="121"/>
      <c r="H363" s="118"/>
      <c r="I363" s="118"/>
      <c r="J363" s="118"/>
      <c r="K363" s="118"/>
    </row>
    <row r="364" spans="2:11" ht="18.75" customHeight="1" x14ac:dyDescent="0.3">
      <c r="B364" s="97" t="s">
        <v>196</v>
      </c>
      <c r="C364" s="95" t="s">
        <v>175</v>
      </c>
      <c r="D364" s="11"/>
      <c r="E364" s="11"/>
      <c r="F364" s="118">
        <v>0</v>
      </c>
      <c r="G364" s="118">
        <v>0</v>
      </c>
      <c r="H364" s="118">
        <v>0</v>
      </c>
      <c r="I364" s="118">
        <v>0</v>
      </c>
      <c r="J364" s="118">
        <v>0</v>
      </c>
      <c r="K364" s="118">
        <v>0</v>
      </c>
    </row>
    <row r="365" spans="2:11" ht="18.75" customHeight="1" x14ac:dyDescent="0.3">
      <c r="B365" s="97" t="s">
        <v>197</v>
      </c>
      <c r="C365" s="95" t="s">
        <v>175</v>
      </c>
      <c r="D365" s="11"/>
      <c r="E365" s="11"/>
      <c r="F365" s="118">
        <v>0</v>
      </c>
      <c r="G365" s="118">
        <v>0</v>
      </c>
      <c r="H365" s="118">
        <v>0</v>
      </c>
      <c r="I365" s="118">
        <v>0</v>
      </c>
      <c r="J365" s="118">
        <v>0</v>
      </c>
      <c r="K365" s="118">
        <v>0</v>
      </c>
    </row>
    <row r="366" spans="2:11" ht="18.75" customHeight="1" x14ac:dyDescent="0.3">
      <c r="B366" s="97" t="s">
        <v>206</v>
      </c>
      <c r="C366" s="95" t="s">
        <v>175</v>
      </c>
      <c r="D366" s="11"/>
      <c r="E366" s="11"/>
      <c r="F366" s="118">
        <v>0</v>
      </c>
      <c r="G366" s="118">
        <v>0</v>
      </c>
      <c r="H366" s="118">
        <v>0</v>
      </c>
      <c r="I366" s="118">
        <v>0</v>
      </c>
      <c r="J366" s="118">
        <v>0</v>
      </c>
      <c r="K366" s="118">
        <v>0</v>
      </c>
    </row>
    <row r="367" spans="2:11" ht="18.75" customHeight="1" x14ac:dyDescent="0.3">
      <c r="B367" s="97" t="s">
        <v>199</v>
      </c>
      <c r="C367" s="95" t="s">
        <v>175</v>
      </c>
      <c r="D367" s="11"/>
      <c r="E367" s="11"/>
      <c r="F367" s="118">
        <v>0</v>
      </c>
      <c r="G367" s="118">
        <v>0</v>
      </c>
      <c r="H367" s="118">
        <v>0</v>
      </c>
      <c r="I367" s="118">
        <v>0</v>
      </c>
      <c r="J367" s="118">
        <v>0</v>
      </c>
      <c r="K367" s="118">
        <v>0</v>
      </c>
    </row>
    <row r="368" spans="2:11" ht="18.75" customHeight="1" x14ac:dyDescent="0.3">
      <c r="B368" s="97" t="s">
        <v>207</v>
      </c>
      <c r="C368" s="95" t="s">
        <v>175</v>
      </c>
      <c r="D368" s="11"/>
      <c r="E368" s="11"/>
      <c r="F368" s="118">
        <v>0</v>
      </c>
      <c r="G368" s="118">
        <v>0</v>
      </c>
      <c r="H368" s="118">
        <v>0</v>
      </c>
      <c r="I368" s="118">
        <v>0</v>
      </c>
      <c r="J368" s="118">
        <v>0</v>
      </c>
      <c r="K368" s="118">
        <v>0</v>
      </c>
    </row>
    <row r="369" spans="2:11" ht="18.75" customHeight="1" x14ac:dyDescent="0.3">
      <c r="B369" s="97" t="s">
        <v>208</v>
      </c>
      <c r="C369" s="95" t="s">
        <v>175</v>
      </c>
      <c r="D369" s="11"/>
      <c r="E369" s="11"/>
      <c r="F369" s="118">
        <v>0</v>
      </c>
      <c r="G369" s="118">
        <v>0</v>
      </c>
      <c r="H369" s="118">
        <v>0</v>
      </c>
      <c r="I369" s="118">
        <v>0</v>
      </c>
      <c r="J369" s="118">
        <v>0</v>
      </c>
      <c r="K369" s="118">
        <v>0</v>
      </c>
    </row>
    <row r="370" spans="2:11" ht="18.75" customHeight="1" x14ac:dyDescent="0.3">
      <c r="B370" s="97" t="s">
        <v>202</v>
      </c>
      <c r="C370" s="95" t="s">
        <v>235</v>
      </c>
      <c r="D370" s="11"/>
      <c r="E370" s="11"/>
      <c r="F370" s="118">
        <v>0</v>
      </c>
      <c r="G370" s="118">
        <v>0</v>
      </c>
      <c r="H370" s="118">
        <v>0</v>
      </c>
      <c r="I370" s="118">
        <v>0</v>
      </c>
      <c r="J370" s="118">
        <v>0</v>
      </c>
      <c r="K370" s="118">
        <v>0</v>
      </c>
    </row>
    <row r="371" spans="2:11" ht="18.75" customHeight="1" x14ac:dyDescent="0.3">
      <c r="B371" s="97" t="s">
        <v>203</v>
      </c>
      <c r="C371" s="95" t="s">
        <v>175</v>
      </c>
      <c r="D371" s="11"/>
      <c r="E371" s="11"/>
      <c r="F371" s="118">
        <v>0</v>
      </c>
      <c r="G371" s="118">
        <v>0</v>
      </c>
      <c r="H371" s="118">
        <v>0</v>
      </c>
      <c r="I371" s="118">
        <v>0</v>
      </c>
      <c r="J371" s="118">
        <v>0</v>
      </c>
      <c r="K371" s="118">
        <v>0</v>
      </c>
    </row>
    <row r="372" spans="2:11" ht="18.75" customHeight="1" x14ac:dyDescent="0.3">
      <c r="B372" s="104" t="s">
        <v>210</v>
      </c>
      <c r="C372" s="74"/>
      <c r="D372" s="11"/>
      <c r="E372" s="11"/>
      <c r="F372" s="121"/>
      <c r="G372" s="121"/>
      <c r="H372" s="118"/>
      <c r="I372" s="118"/>
      <c r="J372" s="118"/>
      <c r="K372" s="118"/>
    </row>
    <row r="373" spans="2:11" ht="18.75" customHeight="1" x14ac:dyDescent="0.3">
      <c r="B373" s="97" t="s">
        <v>196</v>
      </c>
      <c r="C373" s="95" t="s">
        <v>175</v>
      </c>
      <c r="D373" s="11"/>
      <c r="E373" s="11"/>
      <c r="F373" s="118">
        <v>3.3</v>
      </c>
      <c r="G373" s="118">
        <v>1</v>
      </c>
      <c r="H373" s="118">
        <v>0</v>
      </c>
      <c r="I373" s="118">
        <v>0</v>
      </c>
      <c r="J373" s="118">
        <v>0</v>
      </c>
      <c r="K373" s="118">
        <v>0</v>
      </c>
    </row>
    <row r="374" spans="2:11" ht="18.75" customHeight="1" x14ac:dyDescent="0.3">
      <c r="B374" s="97" t="s">
        <v>197</v>
      </c>
      <c r="C374" s="95" t="s">
        <v>175</v>
      </c>
      <c r="D374" s="11"/>
      <c r="E374" s="11"/>
      <c r="F374" s="118">
        <v>966.4</v>
      </c>
      <c r="G374" s="118">
        <v>1352.5</v>
      </c>
      <c r="H374" s="118">
        <v>1285</v>
      </c>
      <c r="I374" s="118">
        <v>1300</v>
      </c>
      <c r="J374" s="118">
        <v>1326</v>
      </c>
      <c r="K374" s="118">
        <v>1352</v>
      </c>
    </row>
    <row r="375" spans="2:11" ht="18.75" customHeight="1" x14ac:dyDescent="0.3">
      <c r="B375" s="97" t="s">
        <v>198</v>
      </c>
      <c r="C375" s="95" t="s">
        <v>175</v>
      </c>
      <c r="D375" s="11"/>
      <c r="E375" s="11"/>
      <c r="F375" s="118">
        <v>347.4</v>
      </c>
      <c r="G375" s="118">
        <v>387.4</v>
      </c>
      <c r="H375" s="118">
        <v>391</v>
      </c>
      <c r="I375" s="118">
        <v>395</v>
      </c>
      <c r="J375" s="118">
        <v>395</v>
      </c>
      <c r="K375" s="118">
        <v>395</v>
      </c>
    </row>
    <row r="376" spans="2:11" ht="18.75" customHeight="1" x14ac:dyDescent="0.3">
      <c r="B376" s="97" t="s">
        <v>211</v>
      </c>
      <c r="C376" s="95" t="s">
        <v>175</v>
      </c>
      <c r="D376" s="11"/>
      <c r="E376" s="11"/>
      <c r="F376" s="118">
        <v>156.20000000000002</v>
      </c>
      <c r="G376" s="118">
        <v>143</v>
      </c>
      <c r="H376" s="118">
        <v>144</v>
      </c>
      <c r="I376" s="118">
        <v>145</v>
      </c>
      <c r="J376" s="118">
        <v>145</v>
      </c>
      <c r="K376" s="118">
        <v>145</v>
      </c>
    </row>
    <row r="377" spans="2:11" ht="18.75" customHeight="1" x14ac:dyDescent="0.3">
      <c r="B377" s="97" t="s">
        <v>208</v>
      </c>
      <c r="C377" s="95" t="s">
        <v>175</v>
      </c>
      <c r="D377" s="11"/>
      <c r="E377" s="11"/>
      <c r="F377" s="118">
        <v>961</v>
      </c>
      <c r="G377" s="118">
        <v>896</v>
      </c>
      <c r="H377" s="118">
        <v>923</v>
      </c>
      <c r="I377" s="118">
        <v>950</v>
      </c>
      <c r="J377" s="118">
        <v>979</v>
      </c>
      <c r="K377" s="118">
        <v>1008</v>
      </c>
    </row>
    <row r="378" spans="2:11" ht="18.75" customHeight="1" x14ac:dyDescent="0.3">
      <c r="B378" s="97" t="s">
        <v>202</v>
      </c>
      <c r="C378" s="95" t="s">
        <v>235</v>
      </c>
      <c r="D378" s="11"/>
      <c r="E378" s="11"/>
      <c r="F378" s="118">
        <v>1275</v>
      </c>
      <c r="G378" s="118">
        <v>1287</v>
      </c>
      <c r="H378" s="118">
        <v>1300</v>
      </c>
      <c r="I378" s="118">
        <v>1300</v>
      </c>
      <c r="J378" s="118">
        <v>1300</v>
      </c>
      <c r="K378" s="118">
        <v>1300</v>
      </c>
    </row>
    <row r="379" spans="2:11" ht="18.75" customHeight="1" x14ac:dyDescent="0.3">
      <c r="B379" s="97" t="s">
        <v>203</v>
      </c>
      <c r="C379" s="95" t="s">
        <v>175</v>
      </c>
      <c r="D379" s="11"/>
      <c r="E379" s="11"/>
      <c r="F379" s="118">
        <v>0.2</v>
      </c>
      <c r="G379" s="118">
        <v>0.2</v>
      </c>
      <c r="H379" s="118">
        <v>0.2</v>
      </c>
      <c r="I379" s="118">
        <v>0.2</v>
      </c>
      <c r="J379" s="118">
        <v>0.2</v>
      </c>
      <c r="K379" s="118">
        <v>0.2</v>
      </c>
    </row>
    <row r="380" spans="2:11" ht="18.75" customHeight="1" x14ac:dyDescent="0.3">
      <c r="B380" s="104" t="s">
        <v>212</v>
      </c>
      <c r="C380" s="74"/>
      <c r="D380" s="11"/>
      <c r="E380" s="11"/>
      <c r="F380" s="126"/>
      <c r="G380" s="121"/>
      <c r="H380" s="118"/>
      <c r="I380" s="118"/>
      <c r="J380" s="118"/>
      <c r="K380" s="118"/>
    </row>
    <row r="381" spans="2:11" ht="18.75" customHeight="1" x14ac:dyDescent="0.3">
      <c r="B381" s="114" t="s">
        <v>251</v>
      </c>
      <c r="C381" s="74"/>
      <c r="D381" s="11"/>
      <c r="E381" s="11"/>
      <c r="F381" s="96">
        <v>0</v>
      </c>
      <c r="G381" s="96">
        <v>0</v>
      </c>
      <c r="H381" s="96">
        <v>0</v>
      </c>
      <c r="I381" s="96">
        <v>0</v>
      </c>
      <c r="J381" s="96">
        <v>0</v>
      </c>
      <c r="K381" s="96">
        <v>0</v>
      </c>
    </row>
    <row r="382" spans="2:11" ht="18.75" customHeight="1" x14ac:dyDescent="0.3">
      <c r="B382" s="97" t="s">
        <v>213</v>
      </c>
      <c r="C382" s="95" t="s">
        <v>236</v>
      </c>
      <c r="D382" s="11"/>
      <c r="E382" s="11"/>
      <c r="F382" s="96">
        <v>2356</v>
      </c>
      <c r="G382" s="96">
        <v>2111</v>
      </c>
      <c r="H382" s="96">
        <v>960</v>
      </c>
      <c r="I382" s="96">
        <v>1018</v>
      </c>
      <c r="J382" s="96">
        <v>1018</v>
      </c>
      <c r="K382" s="96">
        <v>1018</v>
      </c>
    </row>
    <row r="383" spans="2:11" ht="18.75" customHeight="1" x14ac:dyDescent="0.3">
      <c r="B383" s="97" t="s">
        <v>214</v>
      </c>
      <c r="C383" s="95" t="s">
        <v>236</v>
      </c>
      <c r="D383" s="11"/>
      <c r="E383" s="11"/>
      <c r="F383" s="96">
        <v>5</v>
      </c>
      <c r="G383" s="96">
        <v>1</v>
      </c>
      <c r="H383" s="96">
        <v>0</v>
      </c>
      <c r="I383" s="96">
        <v>0</v>
      </c>
      <c r="J383" s="96">
        <v>0</v>
      </c>
      <c r="K383" s="96">
        <v>0</v>
      </c>
    </row>
    <row r="384" spans="2:11" ht="18.75" customHeight="1" x14ac:dyDescent="0.3">
      <c r="B384" s="127" t="s">
        <v>215</v>
      </c>
      <c r="C384" s="95" t="s">
        <v>236</v>
      </c>
      <c r="D384" s="11"/>
      <c r="E384" s="11"/>
      <c r="F384" s="96">
        <v>0</v>
      </c>
      <c r="G384" s="96">
        <v>0</v>
      </c>
      <c r="H384" s="96">
        <v>0</v>
      </c>
      <c r="I384" s="96">
        <v>0</v>
      </c>
      <c r="J384" s="96">
        <v>0</v>
      </c>
      <c r="K384" s="96">
        <v>0</v>
      </c>
    </row>
    <row r="385" spans="2:11" ht="18.75" customHeight="1" x14ac:dyDescent="0.3">
      <c r="B385" s="97" t="s">
        <v>216</v>
      </c>
      <c r="C385" s="95" t="s">
        <v>236</v>
      </c>
      <c r="D385" s="11"/>
      <c r="E385" s="11"/>
      <c r="F385" s="96">
        <v>0</v>
      </c>
      <c r="G385" s="96">
        <v>0</v>
      </c>
      <c r="H385" s="96">
        <v>0</v>
      </c>
      <c r="I385" s="96">
        <v>0</v>
      </c>
      <c r="J385" s="96">
        <v>0</v>
      </c>
      <c r="K385" s="96">
        <v>0</v>
      </c>
    </row>
    <row r="386" spans="2:11" ht="18.75" customHeight="1" x14ac:dyDescent="0.3">
      <c r="B386" s="97" t="s">
        <v>217</v>
      </c>
      <c r="C386" s="95" t="s">
        <v>236</v>
      </c>
      <c r="D386" s="11"/>
      <c r="E386" s="11"/>
      <c r="F386" s="96">
        <v>0</v>
      </c>
      <c r="G386" s="96">
        <v>0</v>
      </c>
      <c r="H386" s="96">
        <v>0</v>
      </c>
      <c r="I386" s="96">
        <v>0</v>
      </c>
      <c r="J386" s="96">
        <v>0</v>
      </c>
      <c r="K386" s="96">
        <v>0</v>
      </c>
    </row>
    <row r="387" spans="2:11" ht="18.75" customHeight="1" x14ac:dyDescent="0.3">
      <c r="B387" s="97" t="s">
        <v>218</v>
      </c>
      <c r="C387" s="95" t="s">
        <v>236</v>
      </c>
      <c r="D387" s="11"/>
      <c r="E387" s="11"/>
      <c r="F387" s="96">
        <v>0</v>
      </c>
      <c r="G387" s="96">
        <v>0</v>
      </c>
      <c r="H387" s="96">
        <v>0</v>
      </c>
      <c r="I387" s="96">
        <v>0</v>
      </c>
      <c r="J387" s="96">
        <v>0</v>
      </c>
      <c r="K387" s="96">
        <v>0</v>
      </c>
    </row>
    <row r="388" spans="2:11" ht="18.75" customHeight="1" x14ac:dyDescent="0.3">
      <c r="B388" s="97" t="s">
        <v>219</v>
      </c>
      <c r="C388" s="95" t="s">
        <v>236</v>
      </c>
      <c r="D388" s="11"/>
      <c r="E388" s="11"/>
      <c r="F388" s="96">
        <v>0</v>
      </c>
      <c r="G388" s="96">
        <v>0</v>
      </c>
      <c r="H388" s="96">
        <v>0</v>
      </c>
      <c r="I388" s="96">
        <v>0</v>
      </c>
      <c r="J388" s="96">
        <v>0</v>
      </c>
      <c r="K388" s="96">
        <v>0</v>
      </c>
    </row>
    <row r="389" spans="2:11" ht="18.75" customHeight="1" x14ac:dyDescent="0.3">
      <c r="B389" s="97" t="s">
        <v>197</v>
      </c>
      <c r="C389" s="95" t="s">
        <v>236</v>
      </c>
      <c r="D389" s="11"/>
      <c r="E389" s="11"/>
      <c r="F389" s="96">
        <v>86</v>
      </c>
      <c r="G389" s="96">
        <v>83</v>
      </c>
      <c r="H389" s="96">
        <v>79</v>
      </c>
      <c r="I389" s="96">
        <v>79</v>
      </c>
      <c r="J389" s="96">
        <v>79</v>
      </c>
      <c r="K389" s="96">
        <v>79</v>
      </c>
    </row>
    <row r="390" spans="2:11" ht="18.75" customHeight="1" x14ac:dyDescent="0.3">
      <c r="B390" s="97" t="s">
        <v>198</v>
      </c>
      <c r="C390" s="95" t="s">
        <v>236</v>
      </c>
      <c r="D390" s="11"/>
      <c r="E390" s="11"/>
      <c r="F390" s="96">
        <v>13</v>
      </c>
      <c r="G390" s="96">
        <v>16</v>
      </c>
      <c r="H390" s="96">
        <v>15</v>
      </c>
      <c r="I390" s="96">
        <v>15</v>
      </c>
      <c r="J390" s="96">
        <v>15</v>
      </c>
      <c r="K390" s="96">
        <v>15</v>
      </c>
    </row>
    <row r="391" spans="2:11" ht="18.75" customHeight="1" x14ac:dyDescent="0.3">
      <c r="B391" s="97" t="s">
        <v>220</v>
      </c>
      <c r="C391" s="95" t="s">
        <v>236</v>
      </c>
      <c r="D391" s="11"/>
      <c r="E391" s="11"/>
      <c r="F391" s="96">
        <v>2252</v>
      </c>
      <c r="G391" s="96">
        <v>2011</v>
      </c>
      <c r="H391" s="96">
        <v>866</v>
      </c>
      <c r="I391" s="96">
        <v>924</v>
      </c>
      <c r="J391" s="96">
        <v>924</v>
      </c>
      <c r="K391" s="96">
        <v>924</v>
      </c>
    </row>
    <row r="392" spans="2:11" ht="18.75" customHeight="1" x14ac:dyDescent="0.3">
      <c r="B392" s="227" t="s">
        <v>221</v>
      </c>
      <c r="C392" s="95" t="s">
        <v>237</v>
      </c>
      <c r="D392" s="11"/>
      <c r="E392" s="11"/>
      <c r="F392" s="128">
        <v>0.76200000000000001</v>
      </c>
      <c r="G392" s="128">
        <v>0.90300000000000002</v>
      </c>
      <c r="H392" s="129">
        <v>0.93100000000000005</v>
      </c>
      <c r="I392" s="129">
        <v>0.95</v>
      </c>
      <c r="J392" s="129">
        <v>0.95</v>
      </c>
      <c r="K392" s="129">
        <v>0.95</v>
      </c>
    </row>
    <row r="393" spans="2:11" ht="18.75" customHeight="1" x14ac:dyDescent="0.3">
      <c r="B393" s="227"/>
      <c r="C393" s="95" t="s">
        <v>238</v>
      </c>
      <c r="D393" s="11"/>
      <c r="E393" s="11"/>
      <c r="F393" s="96">
        <v>3329</v>
      </c>
      <c r="G393" s="96">
        <v>3692</v>
      </c>
      <c r="H393" s="96">
        <v>3749</v>
      </c>
      <c r="I393" s="96">
        <v>3750</v>
      </c>
      <c r="J393" s="96">
        <v>3750</v>
      </c>
      <c r="K393" s="96">
        <v>3750</v>
      </c>
    </row>
    <row r="394" spans="2:11" ht="18.75" customHeight="1" x14ac:dyDescent="0.3">
      <c r="B394" s="104" t="s">
        <v>222</v>
      </c>
      <c r="C394" s="74" t="s">
        <v>239</v>
      </c>
      <c r="D394" s="11"/>
      <c r="E394" s="11"/>
      <c r="F394" s="130">
        <v>0</v>
      </c>
      <c r="G394" s="96">
        <v>0</v>
      </c>
      <c r="H394" s="96">
        <v>0</v>
      </c>
      <c r="I394" s="96">
        <v>0</v>
      </c>
      <c r="J394" s="96">
        <v>0</v>
      </c>
      <c r="K394" s="96">
        <v>0</v>
      </c>
    </row>
    <row r="395" spans="2:11" ht="18.75" customHeight="1" x14ac:dyDescent="0.3">
      <c r="B395" s="131" t="s">
        <v>223</v>
      </c>
      <c r="C395" s="74"/>
      <c r="D395" s="11"/>
      <c r="E395" s="11"/>
      <c r="F395" s="119"/>
      <c r="G395" s="119"/>
      <c r="H395" s="119"/>
      <c r="I395" s="119"/>
      <c r="J395" s="119"/>
      <c r="K395" s="119"/>
    </row>
    <row r="396" spans="2:11" ht="18.75" customHeight="1" x14ac:dyDescent="0.3">
      <c r="B396" s="97" t="s">
        <v>224</v>
      </c>
      <c r="C396" s="95" t="s">
        <v>240</v>
      </c>
      <c r="D396" s="11"/>
      <c r="E396" s="11"/>
      <c r="F396" s="119">
        <v>0</v>
      </c>
      <c r="G396" s="119">
        <v>0</v>
      </c>
      <c r="H396" s="119">
        <v>0</v>
      </c>
      <c r="I396" s="119">
        <v>0</v>
      </c>
      <c r="J396" s="119">
        <v>0</v>
      </c>
      <c r="K396" s="119">
        <v>0</v>
      </c>
    </row>
    <row r="397" spans="2:11" ht="18.75" customHeight="1" x14ac:dyDescent="0.3">
      <c r="B397" s="97" t="s">
        <v>225</v>
      </c>
      <c r="C397" s="74" t="s">
        <v>233</v>
      </c>
      <c r="D397" s="11"/>
      <c r="E397" s="11"/>
      <c r="F397" s="96">
        <v>0</v>
      </c>
      <c r="G397" s="96">
        <v>0</v>
      </c>
      <c r="H397" s="96">
        <v>0</v>
      </c>
      <c r="I397" s="96">
        <v>0</v>
      </c>
      <c r="J397" s="96">
        <v>0</v>
      </c>
      <c r="K397" s="96">
        <v>0</v>
      </c>
    </row>
    <row r="398" spans="2:11" ht="18.75" customHeight="1" x14ac:dyDescent="0.3">
      <c r="B398" s="97" t="s">
        <v>226</v>
      </c>
      <c r="C398" s="74" t="s">
        <v>233</v>
      </c>
      <c r="D398" s="11"/>
      <c r="E398" s="11"/>
      <c r="F398" s="96">
        <v>0</v>
      </c>
      <c r="G398" s="96">
        <v>0</v>
      </c>
      <c r="H398" s="96">
        <v>0</v>
      </c>
      <c r="I398" s="96">
        <v>0</v>
      </c>
      <c r="J398" s="96">
        <v>0</v>
      </c>
      <c r="K398" s="96">
        <v>0</v>
      </c>
    </row>
    <row r="399" spans="2:11" ht="18.75" customHeight="1" x14ac:dyDescent="0.3">
      <c r="B399" s="97" t="s">
        <v>227</v>
      </c>
      <c r="C399" s="74" t="s">
        <v>233</v>
      </c>
      <c r="D399" s="11"/>
      <c r="E399" s="11"/>
      <c r="F399" s="96">
        <v>0</v>
      </c>
      <c r="G399" s="96">
        <v>0</v>
      </c>
      <c r="H399" s="96">
        <v>0</v>
      </c>
      <c r="I399" s="96">
        <v>0</v>
      </c>
      <c r="J399" s="96">
        <v>0</v>
      </c>
      <c r="K399" s="96">
        <v>0</v>
      </c>
    </row>
    <row r="400" spans="2:11" ht="18.75" customHeight="1" x14ac:dyDescent="0.3">
      <c r="B400" s="107" t="s">
        <v>320</v>
      </c>
      <c r="C400" s="122"/>
      <c r="D400" s="11"/>
      <c r="E400" s="11"/>
      <c r="F400" s="126"/>
      <c r="G400" s="126"/>
      <c r="H400" s="119"/>
      <c r="I400" s="119"/>
      <c r="J400" s="119"/>
      <c r="K400" s="119"/>
    </row>
    <row r="401" spans="2:11" ht="18.75" customHeight="1" x14ac:dyDescent="0.3">
      <c r="B401" s="97" t="s">
        <v>228</v>
      </c>
      <c r="C401" s="95" t="s">
        <v>241</v>
      </c>
      <c r="D401" s="11"/>
      <c r="E401" s="11"/>
      <c r="F401" s="132">
        <v>533</v>
      </c>
      <c r="G401" s="132">
        <v>535</v>
      </c>
      <c r="H401" s="133">
        <v>538</v>
      </c>
      <c r="I401" s="133">
        <v>540</v>
      </c>
      <c r="J401" s="133">
        <v>540</v>
      </c>
      <c r="K401" s="133">
        <v>0</v>
      </c>
    </row>
    <row r="402" spans="2:11" ht="18.75" customHeight="1" x14ac:dyDescent="0.3">
      <c r="B402" s="97" t="s">
        <v>229</v>
      </c>
      <c r="C402" s="95" t="s">
        <v>241</v>
      </c>
      <c r="D402" s="11"/>
      <c r="E402" s="11"/>
      <c r="F402" s="132">
        <v>318</v>
      </c>
      <c r="G402" s="132">
        <v>320</v>
      </c>
      <c r="H402" s="132">
        <v>320</v>
      </c>
      <c r="I402" s="132">
        <v>320</v>
      </c>
      <c r="J402" s="132">
        <v>320</v>
      </c>
      <c r="K402" s="132">
        <v>320</v>
      </c>
    </row>
    <row r="403" spans="2:11" ht="18.75" customHeight="1" x14ac:dyDescent="0.3">
      <c r="B403" s="97" t="s">
        <v>230</v>
      </c>
      <c r="C403" s="95" t="s">
        <v>241</v>
      </c>
      <c r="D403" s="11"/>
      <c r="E403" s="11"/>
      <c r="F403" s="132">
        <v>102</v>
      </c>
      <c r="G403" s="132">
        <v>105</v>
      </c>
      <c r="H403" s="132">
        <v>105</v>
      </c>
      <c r="I403" s="132">
        <v>105</v>
      </c>
      <c r="J403" s="132">
        <v>105</v>
      </c>
      <c r="K403" s="132">
        <v>105</v>
      </c>
    </row>
    <row r="404" spans="2:11" ht="18.75" customHeight="1" x14ac:dyDescent="0.3">
      <c r="B404" s="97" t="s">
        <v>231</v>
      </c>
      <c r="C404" s="95" t="s">
        <v>241</v>
      </c>
      <c r="D404" s="11"/>
      <c r="E404" s="11"/>
      <c r="F404" s="132">
        <v>371</v>
      </c>
      <c r="G404" s="132">
        <v>375</v>
      </c>
      <c r="H404" s="132">
        <v>380</v>
      </c>
      <c r="I404" s="132">
        <v>380</v>
      </c>
      <c r="J404" s="132">
        <v>380</v>
      </c>
      <c r="K404" s="132">
        <v>0</v>
      </c>
    </row>
    <row r="405" spans="2:11" ht="18.75" customHeight="1" x14ac:dyDescent="0.3">
      <c r="B405" s="123" t="s">
        <v>232</v>
      </c>
      <c r="C405" s="124" t="s">
        <v>241</v>
      </c>
      <c r="D405" s="11"/>
      <c r="E405" s="11"/>
      <c r="F405" s="195">
        <v>3929</v>
      </c>
      <c r="G405" s="195">
        <v>4000</v>
      </c>
      <c r="H405" s="195">
        <v>4050</v>
      </c>
      <c r="I405" s="195">
        <v>4050</v>
      </c>
      <c r="J405" s="195">
        <v>4050</v>
      </c>
      <c r="K405" s="195">
        <v>4050</v>
      </c>
    </row>
    <row r="406" spans="2:11" ht="42.75" customHeight="1" x14ac:dyDescent="0.35">
      <c r="B406" s="197" t="s">
        <v>255</v>
      </c>
      <c r="C406" s="196"/>
      <c r="D406" s="196"/>
      <c r="E406" s="196"/>
      <c r="F406" s="196"/>
      <c r="G406" s="196"/>
      <c r="H406" s="196"/>
      <c r="I406" s="196"/>
      <c r="J406" s="196"/>
      <c r="K406" s="196"/>
    </row>
    <row r="407" spans="2:11" ht="42.75" customHeight="1" x14ac:dyDescent="0.3">
      <c r="B407" s="160" t="s">
        <v>256</v>
      </c>
      <c r="C407" s="3" t="s">
        <v>53</v>
      </c>
      <c r="D407" s="161"/>
      <c r="E407" s="91">
        <v>75</v>
      </c>
      <c r="F407" s="91">
        <v>109</v>
      </c>
      <c r="G407" s="91">
        <v>121</v>
      </c>
      <c r="H407" s="91">
        <v>114</v>
      </c>
      <c r="I407" s="91">
        <v>117</v>
      </c>
      <c r="J407" s="91">
        <v>119</v>
      </c>
      <c r="K407" s="2">
        <v>122</v>
      </c>
    </row>
    <row r="408" spans="2:11" ht="33" customHeight="1" x14ac:dyDescent="0.3">
      <c r="B408" s="5" t="s">
        <v>257</v>
      </c>
      <c r="C408" s="3" t="s">
        <v>10</v>
      </c>
      <c r="D408" s="3"/>
      <c r="E408" s="3"/>
      <c r="F408" s="2" t="s">
        <v>103</v>
      </c>
      <c r="G408" s="2" t="s">
        <v>103</v>
      </c>
      <c r="H408" s="2">
        <v>30</v>
      </c>
      <c r="I408" s="2">
        <v>36</v>
      </c>
      <c r="J408" s="2">
        <v>40</v>
      </c>
      <c r="K408" s="2">
        <v>45</v>
      </c>
    </row>
    <row r="409" spans="2:11" ht="62.25" customHeight="1" x14ac:dyDescent="0.3">
      <c r="B409" s="199" t="s">
        <v>258</v>
      </c>
      <c r="C409" s="198"/>
      <c r="D409" s="198"/>
      <c r="E409" s="198"/>
      <c r="F409" s="198"/>
      <c r="G409" s="198"/>
      <c r="H409" s="198"/>
      <c r="I409" s="198"/>
      <c r="J409" s="198"/>
      <c r="K409" s="198"/>
    </row>
    <row r="410" spans="2:11" ht="48" customHeight="1" x14ac:dyDescent="0.3">
      <c r="B410" s="164" t="s">
        <v>259</v>
      </c>
      <c r="C410" s="3"/>
      <c r="D410" s="3"/>
      <c r="E410" s="3"/>
      <c r="F410" s="165"/>
      <c r="G410" s="2"/>
      <c r="H410" s="165"/>
      <c r="I410" s="165"/>
      <c r="J410" s="2"/>
      <c r="K410" s="167"/>
    </row>
    <row r="411" spans="2:11" ht="18.75" customHeight="1" x14ac:dyDescent="0.3">
      <c r="B411" s="5" t="s">
        <v>260</v>
      </c>
      <c r="C411" s="3" t="s">
        <v>53</v>
      </c>
      <c r="D411" s="3"/>
      <c r="E411" s="166"/>
      <c r="F411" s="3">
        <v>43</v>
      </c>
      <c r="G411" s="11">
        <v>46</v>
      </c>
      <c r="H411" s="3">
        <v>50</v>
      </c>
      <c r="I411" s="3">
        <v>55</v>
      </c>
      <c r="J411" s="3">
        <v>56</v>
      </c>
      <c r="K411" s="169">
        <v>57</v>
      </c>
    </row>
    <row r="412" spans="2:11" ht="30.75" customHeight="1" x14ac:dyDescent="0.3">
      <c r="B412" s="5" t="s">
        <v>261</v>
      </c>
      <c r="C412" s="3" t="s">
        <v>127</v>
      </c>
      <c r="D412" s="3"/>
      <c r="E412" s="166"/>
      <c r="F412" s="166">
        <v>266493</v>
      </c>
      <c r="G412" s="3">
        <v>294270</v>
      </c>
      <c r="H412" s="166">
        <v>330094</v>
      </c>
      <c r="I412" s="3">
        <v>376175</v>
      </c>
      <c r="J412" s="166">
        <v>398335</v>
      </c>
      <c r="K412" s="170">
        <v>421666</v>
      </c>
    </row>
    <row r="413" spans="2:11" ht="73.5" customHeight="1" x14ac:dyDescent="0.3">
      <c r="B413" s="164" t="s">
        <v>262</v>
      </c>
      <c r="C413" s="3"/>
      <c r="D413" s="3"/>
      <c r="E413" s="3"/>
      <c r="F413" s="2"/>
      <c r="G413" s="168"/>
      <c r="H413" s="165"/>
      <c r="I413" s="2"/>
      <c r="J413" s="2"/>
      <c r="K413" s="162"/>
    </row>
    <row r="414" spans="2:11" ht="18.75" customHeight="1" x14ac:dyDescent="0.3">
      <c r="B414" s="5" t="s">
        <v>260</v>
      </c>
      <c r="C414" s="3" t="s">
        <v>53</v>
      </c>
      <c r="D414" s="3"/>
      <c r="E414" s="166"/>
      <c r="F414" s="3">
        <v>19</v>
      </c>
      <c r="G414" s="3">
        <v>20</v>
      </c>
      <c r="H414" s="171">
        <v>21</v>
      </c>
      <c r="I414" s="166">
        <v>26</v>
      </c>
      <c r="J414" s="3">
        <v>27</v>
      </c>
      <c r="K414" s="172">
        <v>28</v>
      </c>
    </row>
    <row r="415" spans="2:11" ht="18.75" customHeight="1" x14ac:dyDescent="0.3">
      <c r="B415" s="5" t="s">
        <v>263</v>
      </c>
      <c r="C415" s="3" t="s">
        <v>127</v>
      </c>
      <c r="D415" s="3"/>
      <c r="E415" s="166"/>
      <c r="F415" s="173">
        <v>2468</v>
      </c>
      <c r="G415" s="166">
        <v>2657</v>
      </c>
      <c r="H415" s="166">
        <v>2879</v>
      </c>
      <c r="I415" s="166">
        <v>3693</v>
      </c>
      <c r="J415" s="3">
        <v>3988</v>
      </c>
      <c r="K415" s="169">
        <v>4301</v>
      </c>
    </row>
    <row r="416" spans="2:11" ht="43.5" customHeight="1" x14ac:dyDescent="0.3">
      <c r="B416" s="199" t="s">
        <v>264</v>
      </c>
      <c r="C416" s="198"/>
      <c r="D416" s="198"/>
      <c r="E416" s="198"/>
      <c r="F416" s="198"/>
      <c r="G416" s="198"/>
      <c r="H416" s="198"/>
      <c r="I416" s="198"/>
      <c r="J416" s="198"/>
      <c r="K416" s="198"/>
    </row>
    <row r="417" spans="2:11" ht="18.75" customHeight="1" x14ac:dyDescent="0.3">
      <c r="B417" s="5" t="s">
        <v>265</v>
      </c>
      <c r="C417" s="3" t="s">
        <v>53</v>
      </c>
      <c r="D417" s="3"/>
      <c r="E417" s="3"/>
      <c r="F417" s="71">
        <v>1</v>
      </c>
      <c r="G417" s="71">
        <v>2</v>
      </c>
      <c r="H417" s="71">
        <v>2</v>
      </c>
      <c r="I417" s="71">
        <v>2</v>
      </c>
      <c r="J417" s="71">
        <v>3</v>
      </c>
      <c r="K417" s="71">
        <v>3</v>
      </c>
    </row>
    <row r="418" spans="2:11" ht="18.75" customHeight="1" x14ac:dyDescent="0.3">
      <c r="B418" s="5" t="s">
        <v>266</v>
      </c>
      <c r="C418" s="3" t="s">
        <v>127</v>
      </c>
      <c r="D418" s="3"/>
      <c r="E418" s="3"/>
      <c r="F418" s="174">
        <v>0</v>
      </c>
      <c r="G418" s="174">
        <v>799</v>
      </c>
      <c r="H418" s="174">
        <v>848</v>
      </c>
      <c r="I418" s="174">
        <v>881</v>
      </c>
      <c r="J418" s="174">
        <v>1371</v>
      </c>
      <c r="K418" s="174">
        <v>1423</v>
      </c>
    </row>
    <row r="419" spans="2:11" ht="18.75" customHeight="1" x14ac:dyDescent="0.3">
      <c r="B419" s="5" t="s">
        <v>267</v>
      </c>
      <c r="C419" s="3" t="s">
        <v>127</v>
      </c>
      <c r="D419" s="3"/>
      <c r="E419" s="3"/>
      <c r="F419" s="174">
        <v>0</v>
      </c>
      <c r="G419" s="174">
        <v>48</v>
      </c>
      <c r="H419" s="174" t="s">
        <v>268</v>
      </c>
      <c r="I419" s="174" t="s">
        <v>268</v>
      </c>
      <c r="J419" s="174" t="s">
        <v>268</v>
      </c>
      <c r="K419" s="174" t="s">
        <v>268</v>
      </c>
    </row>
    <row r="420" spans="2:11" ht="69" customHeight="1" x14ac:dyDescent="0.3">
      <c r="B420" s="199" t="s">
        <v>269</v>
      </c>
      <c r="C420" s="198"/>
      <c r="D420" s="198"/>
      <c r="E420" s="198"/>
      <c r="F420" s="198"/>
      <c r="G420" s="198"/>
      <c r="H420" s="198"/>
      <c r="I420" s="198"/>
      <c r="J420" s="198"/>
      <c r="K420" s="198"/>
    </row>
    <row r="421" spans="2:11" ht="38.25" customHeight="1" x14ac:dyDescent="0.3">
      <c r="B421" s="176"/>
      <c r="C421" s="177"/>
      <c r="D421" s="177"/>
      <c r="E421" s="177"/>
      <c r="F421" s="178" t="s">
        <v>276</v>
      </c>
      <c r="G421" s="178" t="s">
        <v>277</v>
      </c>
      <c r="H421" s="178" t="s">
        <v>278</v>
      </c>
      <c r="I421" s="178" t="s">
        <v>18</v>
      </c>
      <c r="J421" s="178" t="s">
        <v>21</v>
      </c>
      <c r="K421" s="178" t="s">
        <v>25</v>
      </c>
    </row>
    <row r="422" spans="2:11" ht="24" customHeight="1" x14ac:dyDescent="0.3">
      <c r="B422" s="205" t="s">
        <v>270</v>
      </c>
      <c r="C422" s="206"/>
      <c r="D422" s="206"/>
      <c r="E422" s="206"/>
      <c r="F422" s="206"/>
      <c r="G422" s="206"/>
      <c r="H422" s="206"/>
      <c r="I422" s="206"/>
      <c r="J422" s="206"/>
      <c r="K422" s="207"/>
    </row>
    <row r="423" spans="2:11" ht="18.75" customHeight="1" x14ac:dyDescent="0.3">
      <c r="B423" s="175" t="s">
        <v>272</v>
      </c>
      <c r="C423" s="3" t="s">
        <v>53</v>
      </c>
      <c r="D423" s="3"/>
      <c r="E423" s="3"/>
      <c r="F423" s="182">
        <v>1</v>
      </c>
      <c r="G423" s="182">
        <v>1</v>
      </c>
      <c r="H423" s="182">
        <v>1</v>
      </c>
      <c r="I423" s="182">
        <v>1</v>
      </c>
      <c r="J423" s="182">
        <v>1</v>
      </c>
      <c r="K423" s="182">
        <v>1</v>
      </c>
    </row>
    <row r="424" spans="2:11" ht="18.75" customHeight="1" x14ac:dyDescent="0.3">
      <c r="B424" s="175" t="s">
        <v>273</v>
      </c>
      <c r="C424" s="3" t="s">
        <v>53</v>
      </c>
      <c r="D424" s="3"/>
      <c r="E424" s="3"/>
      <c r="F424" s="182">
        <v>1</v>
      </c>
      <c r="G424" s="182">
        <v>1</v>
      </c>
      <c r="H424" s="182">
        <v>1</v>
      </c>
      <c r="I424" s="182">
        <v>1</v>
      </c>
      <c r="J424" s="182">
        <v>1</v>
      </c>
      <c r="K424" s="182">
        <v>1</v>
      </c>
    </row>
    <row r="425" spans="2:11" ht="18.75" customHeight="1" x14ac:dyDescent="0.3">
      <c r="B425" s="175" t="s">
        <v>274</v>
      </c>
      <c r="C425" s="3" t="s">
        <v>271</v>
      </c>
      <c r="D425" s="3"/>
      <c r="E425" s="3"/>
      <c r="F425" s="183">
        <v>69575</v>
      </c>
      <c r="G425" s="183">
        <v>139150</v>
      </c>
      <c r="H425" s="184">
        <v>53066</v>
      </c>
      <c r="I425" s="183">
        <v>164620.4</v>
      </c>
      <c r="J425" s="183">
        <v>171205.21599999999</v>
      </c>
      <c r="K425" s="183">
        <v>178053.42463999998</v>
      </c>
    </row>
    <row r="426" spans="2:11" ht="18.75" customHeight="1" x14ac:dyDescent="0.3">
      <c r="B426" s="175" t="s">
        <v>275</v>
      </c>
      <c r="C426" s="3" t="s">
        <v>271</v>
      </c>
      <c r="D426" s="3"/>
      <c r="E426" s="3"/>
      <c r="F426" s="183">
        <v>4174.5</v>
      </c>
      <c r="G426" s="183">
        <v>8349</v>
      </c>
      <c r="H426" s="184">
        <v>3184</v>
      </c>
      <c r="I426" s="183">
        <v>9877.2240000000002</v>
      </c>
      <c r="J426" s="183">
        <v>10272.312959999999</v>
      </c>
      <c r="K426" s="183">
        <v>10683.205478399999</v>
      </c>
    </row>
    <row r="427" spans="2:11" ht="38.25" customHeight="1" x14ac:dyDescent="0.3">
      <c r="B427" s="229" t="s">
        <v>279</v>
      </c>
      <c r="C427" s="230"/>
      <c r="D427" s="230"/>
      <c r="E427" s="230"/>
      <c r="F427" s="230"/>
      <c r="G427" s="230"/>
      <c r="H427" s="230"/>
      <c r="I427" s="230"/>
      <c r="J427" s="230"/>
      <c r="K427" s="231"/>
    </row>
    <row r="428" spans="2:11" ht="18.75" customHeight="1" x14ac:dyDescent="0.3">
      <c r="B428" s="175" t="s">
        <v>272</v>
      </c>
      <c r="C428" s="3" t="s">
        <v>53</v>
      </c>
      <c r="D428" s="3"/>
      <c r="E428" s="3"/>
      <c r="F428" s="179">
        <v>2</v>
      </c>
      <c r="G428" s="179">
        <v>2</v>
      </c>
      <c r="H428" s="179">
        <v>2</v>
      </c>
      <c r="I428" s="179">
        <v>2</v>
      </c>
      <c r="J428" s="179">
        <v>2</v>
      </c>
      <c r="K428" s="179">
        <v>2</v>
      </c>
    </row>
    <row r="429" spans="2:11" ht="18.75" customHeight="1" x14ac:dyDescent="0.3">
      <c r="B429" s="175" t="s">
        <v>273</v>
      </c>
      <c r="C429" s="3" t="s">
        <v>53</v>
      </c>
      <c r="D429" s="3"/>
      <c r="E429" s="3"/>
      <c r="F429" s="179">
        <v>2</v>
      </c>
      <c r="G429" s="179">
        <v>2</v>
      </c>
      <c r="H429" s="179">
        <v>2</v>
      </c>
      <c r="I429" s="179">
        <v>2</v>
      </c>
      <c r="J429" s="179">
        <v>2</v>
      </c>
      <c r="K429" s="179">
        <v>2</v>
      </c>
    </row>
    <row r="430" spans="2:11" ht="18.75" customHeight="1" x14ac:dyDescent="0.3">
      <c r="B430" s="175" t="s">
        <v>274</v>
      </c>
      <c r="C430" s="3" t="s">
        <v>271</v>
      </c>
      <c r="D430" s="3"/>
      <c r="E430" s="3"/>
      <c r="F430" s="179">
        <v>326939.5</v>
      </c>
      <c r="G430" s="179">
        <v>653879</v>
      </c>
      <c r="H430" s="179">
        <v>771563</v>
      </c>
      <c r="I430" s="179">
        <v>797832.924</v>
      </c>
      <c r="J430" s="179">
        <v>829746.24096000008</v>
      </c>
      <c r="K430" s="179">
        <v>862936.0905984001</v>
      </c>
    </row>
    <row r="431" spans="2:11" ht="18.75" customHeight="1" x14ac:dyDescent="0.3">
      <c r="B431" s="175" t="s">
        <v>275</v>
      </c>
      <c r="C431" s="3" t="s">
        <v>271</v>
      </c>
      <c r="D431" s="3"/>
      <c r="E431" s="3"/>
      <c r="F431" s="179">
        <v>19616.37</v>
      </c>
      <c r="G431" s="179">
        <v>39233</v>
      </c>
      <c r="H431" s="179">
        <v>46294</v>
      </c>
      <c r="I431" s="179">
        <v>47869.975439999995</v>
      </c>
      <c r="J431" s="179">
        <v>49784.774457600004</v>
      </c>
      <c r="K431" s="179">
        <v>51776.165435904004</v>
      </c>
    </row>
    <row r="432" spans="2:11" ht="18.75" customHeight="1" x14ac:dyDescent="0.3">
      <c r="B432" s="205" t="s">
        <v>280</v>
      </c>
      <c r="C432" s="206"/>
      <c r="D432" s="206"/>
      <c r="E432" s="206"/>
      <c r="F432" s="206"/>
      <c r="G432" s="206"/>
      <c r="H432" s="206"/>
      <c r="I432" s="206"/>
      <c r="J432" s="206"/>
      <c r="K432" s="207"/>
    </row>
    <row r="433" spans="2:11" ht="18.75" customHeight="1" x14ac:dyDescent="0.3">
      <c r="B433" s="175" t="s">
        <v>272</v>
      </c>
      <c r="C433" s="3" t="s">
        <v>53</v>
      </c>
      <c r="D433" s="3"/>
      <c r="E433" s="3"/>
      <c r="F433" s="179">
        <v>2</v>
      </c>
      <c r="G433" s="179">
        <v>2</v>
      </c>
      <c r="H433" s="179">
        <v>2</v>
      </c>
      <c r="I433" s="179">
        <v>2</v>
      </c>
      <c r="J433" s="179">
        <v>2</v>
      </c>
      <c r="K433" s="179">
        <v>2</v>
      </c>
    </row>
    <row r="434" spans="2:11" ht="18.75" customHeight="1" x14ac:dyDescent="0.3">
      <c r="B434" s="175" t="s">
        <v>273</v>
      </c>
      <c r="C434" s="3" t="s">
        <v>53</v>
      </c>
      <c r="D434" s="3"/>
      <c r="E434" s="3"/>
      <c r="F434" s="179">
        <v>2</v>
      </c>
      <c r="G434" s="179">
        <v>2</v>
      </c>
      <c r="H434" s="179">
        <v>2</v>
      </c>
      <c r="I434" s="179">
        <v>2</v>
      </c>
      <c r="J434" s="179">
        <v>2</v>
      </c>
      <c r="K434" s="179">
        <v>2</v>
      </c>
    </row>
    <row r="435" spans="2:11" ht="18.75" customHeight="1" x14ac:dyDescent="0.3">
      <c r="B435" s="175" t="s">
        <v>274</v>
      </c>
      <c r="C435" s="3" t="s">
        <v>271</v>
      </c>
      <c r="D435" s="3"/>
      <c r="E435" s="3"/>
      <c r="F435" s="179">
        <v>151800</v>
      </c>
      <c r="G435" s="179">
        <v>303600</v>
      </c>
      <c r="H435" s="180">
        <v>106132</v>
      </c>
      <c r="I435" s="179">
        <v>329240.8</v>
      </c>
      <c r="J435" s="179">
        <v>342410.43199999997</v>
      </c>
      <c r="K435" s="179">
        <v>356106.84927999997</v>
      </c>
    </row>
    <row r="436" spans="2:11" ht="18.75" customHeight="1" x14ac:dyDescent="0.3">
      <c r="B436" s="175" t="s">
        <v>275</v>
      </c>
      <c r="C436" s="3" t="s">
        <v>271</v>
      </c>
      <c r="D436" s="3"/>
      <c r="E436" s="3"/>
      <c r="F436" s="179">
        <v>9108</v>
      </c>
      <c r="G436" s="179">
        <v>18216</v>
      </c>
      <c r="H436" s="180">
        <v>6368</v>
      </c>
      <c r="I436" s="179">
        <v>19754.448</v>
      </c>
      <c r="J436" s="179">
        <v>20544.625919999999</v>
      </c>
      <c r="K436" s="179">
        <v>21366.410956799999</v>
      </c>
    </row>
    <row r="437" spans="2:11" ht="18.75" customHeight="1" x14ac:dyDescent="0.3">
      <c r="B437" s="205" t="s">
        <v>281</v>
      </c>
      <c r="C437" s="206"/>
      <c r="D437" s="206"/>
      <c r="E437" s="206"/>
      <c r="F437" s="206"/>
      <c r="G437" s="206"/>
      <c r="H437" s="206"/>
      <c r="I437" s="206"/>
      <c r="J437" s="206"/>
      <c r="K437" s="207"/>
    </row>
    <row r="438" spans="2:11" ht="18.75" customHeight="1" x14ac:dyDescent="0.3">
      <c r="B438" s="175" t="s">
        <v>272</v>
      </c>
      <c r="C438" s="3" t="s">
        <v>53</v>
      </c>
      <c r="D438" s="3"/>
      <c r="E438" s="3"/>
      <c r="F438" s="179">
        <v>1</v>
      </c>
      <c r="G438" s="179">
        <v>1</v>
      </c>
      <c r="H438" s="179">
        <v>1</v>
      </c>
      <c r="I438" s="179">
        <v>1</v>
      </c>
      <c r="J438" s="179">
        <v>1</v>
      </c>
      <c r="K438" s="179">
        <v>1</v>
      </c>
    </row>
    <row r="439" spans="2:11" ht="18.75" customHeight="1" x14ac:dyDescent="0.3">
      <c r="B439" s="175" t="s">
        <v>273</v>
      </c>
      <c r="C439" s="3" t="s">
        <v>53</v>
      </c>
      <c r="D439" s="3"/>
      <c r="E439" s="3"/>
      <c r="F439" s="179">
        <v>1</v>
      </c>
      <c r="G439" s="179">
        <v>1</v>
      </c>
      <c r="H439" s="179">
        <v>1</v>
      </c>
      <c r="I439" s="179">
        <v>1</v>
      </c>
      <c r="J439" s="179">
        <v>1</v>
      </c>
      <c r="K439" s="179">
        <v>1</v>
      </c>
    </row>
    <row r="440" spans="2:11" ht="18.75" customHeight="1" x14ac:dyDescent="0.3">
      <c r="B440" s="175" t="s">
        <v>274</v>
      </c>
      <c r="C440" s="3" t="s">
        <v>271</v>
      </c>
      <c r="D440" s="3"/>
      <c r="E440" s="3"/>
      <c r="F440" s="179">
        <v>75900</v>
      </c>
      <c r="G440" s="179">
        <v>151800</v>
      </c>
      <c r="H440" s="179">
        <v>119175</v>
      </c>
      <c r="I440" s="179">
        <v>164620.4</v>
      </c>
      <c r="J440" s="179">
        <v>171205.21599999999</v>
      </c>
      <c r="K440" s="179">
        <v>178053.42463999998</v>
      </c>
    </row>
    <row r="441" spans="2:11" ht="18.75" customHeight="1" x14ac:dyDescent="0.3">
      <c r="B441" s="175" t="s">
        <v>275</v>
      </c>
      <c r="C441" s="3" t="s">
        <v>271</v>
      </c>
      <c r="D441" s="3"/>
      <c r="E441" s="3"/>
      <c r="F441" s="179">
        <v>4554</v>
      </c>
      <c r="G441" s="179">
        <v>9108</v>
      </c>
      <c r="H441" s="179">
        <v>7150.5</v>
      </c>
      <c r="I441" s="179">
        <v>9877.2240000000002</v>
      </c>
      <c r="J441" s="179">
        <v>10272.312959999999</v>
      </c>
      <c r="K441" s="179">
        <v>10683.205478399999</v>
      </c>
    </row>
    <row r="442" spans="2:11" ht="18.75" customHeight="1" x14ac:dyDescent="0.3">
      <c r="B442" s="208" t="s">
        <v>282</v>
      </c>
      <c r="C442" s="209"/>
      <c r="D442" s="209"/>
      <c r="E442" s="209"/>
      <c r="F442" s="209"/>
      <c r="G442" s="209"/>
      <c r="H442" s="209"/>
      <c r="I442" s="209"/>
      <c r="J442" s="209"/>
      <c r="K442" s="210"/>
    </row>
    <row r="443" spans="2:11" ht="18.75" customHeight="1" x14ac:dyDescent="0.3">
      <c r="B443" s="175" t="s">
        <v>272</v>
      </c>
      <c r="C443" s="3" t="s">
        <v>53</v>
      </c>
      <c r="D443" s="3"/>
      <c r="E443" s="3"/>
      <c r="F443" s="179">
        <v>26</v>
      </c>
      <c r="G443" s="179">
        <v>26</v>
      </c>
      <c r="H443" s="179">
        <v>12</v>
      </c>
      <c r="I443" s="179">
        <v>12</v>
      </c>
      <c r="J443" s="179">
        <v>12</v>
      </c>
      <c r="K443" s="179">
        <v>12</v>
      </c>
    </row>
    <row r="444" spans="2:11" ht="18.75" customHeight="1" x14ac:dyDescent="0.3">
      <c r="B444" s="175" t="s">
        <v>273</v>
      </c>
      <c r="C444" s="3" t="s">
        <v>53</v>
      </c>
      <c r="D444" s="3"/>
      <c r="E444" s="3"/>
      <c r="F444" s="179">
        <v>27</v>
      </c>
      <c r="G444" s="179">
        <v>27</v>
      </c>
      <c r="H444" s="179">
        <v>12</v>
      </c>
      <c r="I444" s="179">
        <v>12</v>
      </c>
      <c r="J444" s="179">
        <v>12</v>
      </c>
      <c r="K444" s="179">
        <v>12</v>
      </c>
    </row>
    <row r="445" spans="2:11" ht="18.75" customHeight="1" x14ac:dyDescent="0.3">
      <c r="B445" s="175" t="s">
        <v>274</v>
      </c>
      <c r="C445" s="3" t="s">
        <v>271</v>
      </c>
      <c r="D445" s="3"/>
      <c r="E445" s="3"/>
      <c r="F445" s="179">
        <v>3159337.5</v>
      </c>
      <c r="G445" s="179">
        <v>6318675</v>
      </c>
      <c r="H445" s="180">
        <v>6237435</v>
      </c>
      <c r="I445" s="180">
        <v>8617383.7680000011</v>
      </c>
      <c r="J445" s="179">
        <v>8962079.1187200006</v>
      </c>
      <c r="K445" s="179">
        <v>9320562.2834688015</v>
      </c>
    </row>
    <row r="446" spans="2:11" ht="18.75" customHeight="1" x14ac:dyDescent="0.3">
      <c r="B446" s="175" t="s">
        <v>275</v>
      </c>
      <c r="C446" s="3" t="s">
        <v>271</v>
      </c>
      <c r="D446" s="3"/>
      <c r="E446" s="3"/>
      <c r="F446" s="179">
        <v>189560.25</v>
      </c>
      <c r="G446" s="179">
        <v>379121</v>
      </c>
      <c r="H446" s="180">
        <v>374246.1</v>
      </c>
      <c r="I446" s="180">
        <v>517043.02608000004</v>
      </c>
      <c r="J446" s="179">
        <v>537724.74712319998</v>
      </c>
      <c r="K446" s="179">
        <v>559233.73700812808</v>
      </c>
    </row>
    <row r="447" spans="2:11" ht="18.75" customHeight="1" x14ac:dyDescent="0.3">
      <c r="B447" s="208" t="s">
        <v>283</v>
      </c>
      <c r="C447" s="209"/>
      <c r="D447" s="209"/>
      <c r="E447" s="209"/>
      <c r="F447" s="209"/>
      <c r="G447" s="209"/>
      <c r="H447" s="209"/>
      <c r="I447" s="209"/>
      <c r="J447" s="209"/>
      <c r="K447" s="210"/>
    </row>
    <row r="448" spans="2:11" ht="18.75" customHeight="1" x14ac:dyDescent="0.3">
      <c r="B448" s="175" t="s">
        <v>272</v>
      </c>
      <c r="C448" s="3" t="s">
        <v>53</v>
      </c>
      <c r="D448" s="3"/>
      <c r="E448" s="3"/>
      <c r="F448" s="179">
        <v>7</v>
      </c>
      <c r="G448" s="179">
        <v>7</v>
      </c>
      <c r="H448" s="179">
        <v>5</v>
      </c>
      <c r="I448" s="179">
        <v>9</v>
      </c>
      <c r="J448" s="179">
        <v>9</v>
      </c>
      <c r="K448" s="179">
        <v>9</v>
      </c>
    </row>
    <row r="449" spans="2:11" ht="18.75" customHeight="1" x14ac:dyDescent="0.3">
      <c r="B449" s="175" t="s">
        <v>273</v>
      </c>
      <c r="C449" s="3" t="s">
        <v>53</v>
      </c>
      <c r="D449" s="3"/>
      <c r="E449" s="3"/>
      <c r="F449" s="179">
        <v>8</v>
      </c>
      <c r="G449" s="179">
        <v>8</v>
      </c>
      <c r="H449" s="179">
        <v>5</v>
      </c>
      <c r="I449" s="179">
        <v>9</v>
      </c>
      <c r="J449" s="179">
        <v>9</v>
      </c>
      <c r="K449" s="179">
        <v>9</v>
      </c>
    </row>
    <row r="450" spans="2:11" ht="18.75" customHeight="1" x14ac:dyDescent="0.3">
      <c r="B450" s="175" t="s">
        <v>274</v>
      </c>
      <c r="C450" s="3" t="s">
        <v>271</v>
      </c>
      <c r="D450" s="3"/>
      <c r="E450" s="3"/>
      <c r="F450" s="179">
        <v>3037581.5</v>
      </c>
      <c r="G450" s="179">
        <v>6075163</v>
      </c>
      <c r="H450" s="180">
        <v>4561186</v>
      </c>
      <c r="I450" s="179">
        <v>9253674.6623999998</v>
      </c>
      <c r="J450" s="179">
        <v>9623821.6488959994</v>
      </c>
      <c r="K450" s="179">
        <v>10008774.51485184</v>
      </c>
    </row>
    <row r="451" spans="2:11" ht="18.75" customHeight="1" x14ac:dyDescent="0.3">
      <c r="B451" s="175" t="s">
        <v>275</v>
      </c>
      <c r="C451" s="3" t="s">
        <v>271</v>
      </c>
      <c r="D451" s="3"/>
      <c r="E451" s="3"/>
      <c r="F451" s="179">
        <v>182254.88999999998</v>
      </c>
      <c r="G451" s="179">
        <v>364510</v>
      </c>
      <c r="H451" s="180">
        <v>273671</v>
      </c>
      <c r="I451" s="179">
        <v>555220.47974400001</v>
      </c>
      <c r="J451" s="179">
        <v>577429.29893375991</v>
      </c>
      <c r="K451" s="179">
        <v>600526.47089111037</v>
      </c>
    </row>
    <row r="452" spans="2:11" ht="18.75" customHeight="1" x14ac:dyDescent="0.3">
      <c r="B452" s="208" t="s">
        <v>284</v>
      </c>
      <c r="C452" s="209"/>
      <c r="D452" s="209"/>
      <c r="E452" s="209"/>
      <c r="F452" s="209"/>
      <c r="G452" s="209"/>
      <c r="H452" s="209"/>
      <c r="I452" s="209"/>
      <c r="J452" s="209"/>
      <c r="K452" s="210"/>
    </row>
    <row r="453" spans="2:11" ht="18.75" customHeight="1" x14ac:dyDescent="0.3">
      <c r="B453" s="175" t="s">
        <v>272</v>
      </c>
      <c r="C453" s="3" t="s">
        <v>53</v>
      </c>
      <c r="D453" s="3"/>
      <c r="E453" s="3"/>
      <c r="F453" s="179">
        <v>4</v>
      </c>
      <c r="G453" s="179">
        <v>4</v>
      </c>
      <c r="H453" s="180">
        <v>4</v>
      </c>
      <c r="I453" s="179">
        <v>4</v>
      </c>
      <c r="J453" s="179">
        <v>4</v>
      </c>
      <c r="K453" s="179">
        <v>4</v>
      </c>
    </row>
    <row r="454" spans="2:11" ht="18.75" customHeight="1" x14ac:dyDescent="0.3">
      <c r="B454" s="175" t="s">
        <v>273</v>
      </c>
      <c r="C454" s="3" t="s">
        <v>53</v>
      </c>
      <c r="D454" s="3"/>
      <c r="E454" s="3"/>
      <c r="F454" s="181">
        <v>4</v>
      </c>
      <c r="G454" s="181">
        <v>4</v>
      </c>
      <c r="H454" s="180">
        <v>4</v>
      </c>
      <c r="I454" s="179">
        <v>4</v>
      </c>
      <c r="J454" s="179">
        <v>4</v>
      </c>
      <c r="K454" s="179">
        <v>4</v>
      </c>
    </row>
    <row r="455" spans="2:11" ht="18.75" customHeight="1" x14ac:dyDescent="0.3">
      <c r="B455" s="175" t="s">
        <v>274</v>
      </c>
      <c r="C455" s="3" t="s">
        <v>271</v>
      </c>
      <c r="D455" s="3"/>
      <c r="E455" s="3"/>
      <c r="F455" s="179">
        <v>705870</v>
      </c>
      <c r="G455" s="179">
        <v>1411740</v>
      </c>
      <c r="H455" s="180">
        <v>1243302</v>
      </c>
      <c r="I455" s="179">
        <v>1486441.4040000001</v>
      </c>
      <c r="J455" s="179">
        <v>1545899.0601600001</v>
      </c>
      <c r="K455" s="179">
        <v>1607735.0225664002</v>
      </c>
    </row>
    <row r="456" spans="2:11" ht="18.75" customHeight="1" x14ac:dyDescent="0.3">
      <c r="B456" s="175" t="s">
        <v>275</v>
      </c>
      <c r="C456" s="3" t="s">
        <v>271</v>
      </c>
      <c r="D456" s="3"/>
      <c r="E456" s="3"/>
      <c r="F456" s="179">
        <v>42352.2</v>
      </c>
      <c r="G456" s="179">
        <v>84704</v>
      </c>
      <c r="H456" s="180">
        <v>74598.12</v>
      </c>
      <c r="I456" s="179">
        <v>89186.484240000005</v>
      </c>
      <c r="J456" s="179">
        <v>92753.943609599999</v>
      </c>
      <c r="K456" s="179">
        <v>96464.101353984006</v>
      </c>
    </row>
    <row r="457" spans="2:11" ht="18.75" customHeight="1" x14ac:dyDescent="0.3">
      <c r="B457" s="208" t="s">
        <v>285</v>
      </c>
      <c r="C457" s="209"/>
      <c r="D457" s="209"/>
      <c r="E457" s="209"/>
      <c r="F457" s="209"/>
      <c r="G457" s="209"/>
      <c r="H457" s="209"/>
      <c r="I457" s="209"/>
      <c r="J457" s="209"/>
      <c r="K457" s="210"/>
    </row>
    <row r="458" spans="2:11" ht="18.75" customHeight="1" x14ac:dyDescent="0.3">
      <c r="B458" s="175" t="s">
        <v>272</v>
      </c>
      <c r="C458" s="3" t="s">
        <v>53</v>
      </c>
      <c r="D458" s="3"/>
      <c r="E458" s="3"/>
      <c r="F458" s="179">
        <v>1</v>
      </c>
      <c r="G458" s="179">
        <v>1</v>
      </c>
      <c r="H458" s="179">
        <v>0</v>
      </c>
      <c r="I458" s="179">
        <v>2</v>
      </c>
      <c r="J458" s="179">
        <v>2</v>
      </c>
      <c r="K458" s="179">
        <v>2</v>
      </c>
    </row>
    <row r="459" spans="2:11" ht="18.75" customHeight="1" x14ac:dyDescent="0.3">
      <c r="B459" s="175" t="s">
        <v>273</v>
      </c>
      <c r="C459" s="3" t="s">
        <v>53</v>
      </c>
      <c r="D459" s="3"/>
      <c r="E459" s="3"/>
      <c r="F459" s="179">
        <v>1</v>
      </c>
      <c r="G459" s="179">
        <v>1</v>
      </c>
      <c r="H459" s="179">
        <v>0</v>
      </c>
      <c r="I459" s="179">
        <v>2</v>
      </c>
      <c r="J459" s="179">
        <v>2</v>
      </c>
      <c r="K459" s="179">
        <v>2</v>
      </c>
    </row>
    <row r="460" spans="2:11" ht="18.75" customHeight="1" x14ac:dyDescent="0.3">
      <c r="B460" s="175" t="s">
        <v>274</v>
      </c>
      <c r="C460" s="3" t="s">
        <v>271</v>
      </c>
      <c r="D460" s="3"/>
      <c r="E460" s="3"/>
      <c r="F460" s="179">
        <v>75900</v>
      </c>
      <c r="G460" s="179">
        <v>151800</v>
      </c>
      <c r="H460" s="179">
        <v>0</v>
      </c>
      <c r="I460" s="179">
        <v>329240.8</v>
      </c>
      <c r="J460" s="179">
        <v>342410.43199999997</v>
      </c>
      <c r="K460" s="179">
        <v>356106.84927999997</v>
      </c>
    </row>
    <row r="461" spans="2:11" ht="18.75" customHeight="1" x14ac:dyDescent="0.3">
      <c r="B461" s="175" t="s">
        <v>275</v>
      </c>
      <c r="C461" s="3" t="s">
        <v>271</v>
      </c>
      <c r="D461" s="3"/>
      <c r="E461" s="3"/>
      <c r="F461" s="179">
        <v>4554</v>
      </c>
      <c r="G461" s="179">
        <v>9108</v>
      </c>
      <c r="H461" s="179">
        <v>0</v>
      </c>
      <c r="I461" s="179">
        <v>19830.719999999998</v>
      </c>
      <c r="J461" s="179">
        <v>20544.625919999999</v>
      </c>
      <c r="K461" s="179">
        <v>21366.410956799999</v>
      </c>
    </row>
    <row r="462" spans="2:11" ht="18.75" customHeight="1" x14ac:dyDescent="0.3">
      <c r="B462" s="208" t="s">
        <v>286</v>
      </c>
      <c r="C462" s="209"/>
      <c r="D462" s="209"/>
      <c r="E462" s="209"/>
      <c r="F462" s="209"/>
      <c r="G462" s="209"/>
      <c r="H462" s="209"/>
      <c r="I462" s="209"/>
      <c r="J462" s="209"/>
      <c r="K462" s="210"/>
    </row>
    <row r="463" spans="2:11" ht="18.75" customHeight="1" x14ac:dyDescent="0.3">
      <c r="B463" s="175" t="s">
        <v>272</v>
      </c>
      <c r="C463" s="3" t="s">
        <v>53</v>
      </c>
      <c r="D463" s="3"/>
      <c r="E463" s="3"/>
      <c r="F463" s="179">
        <v>44</v>
      </c>
      <c r="G463" s="179">
        <v>44</v>
      </c>
      <c r="H463" s="179">
        <v>27</v>
      </c>
      <c r="I463" s="179">
        <v>33</v>
      </c>
      <c r="J463" s="179">
        <v>33</v>
      </c>
      <c r="K463" s="179">
        <v>33</v>
      </c>
    </row>
    <row r="464" spans="2:11" ht="18.75" customHeight="1" x14ac:dyDescent="0.3">
      <c r="B464" s="175" t="s">
        <v>273</v>
      </c>
      <c r="C464" s="3" t="s">
        <v>53</v>
      </c>
      <c r="D464" s="3"/>
      <c r="E464" s="3"/>
      <c r="F464" s="179">
        <v>46</v>
      </c>
      <c r="G464" s="179">
        <v>46</v>
      </c>
      <c r="H464" s="179">
        <v>27</v>
      </c>
      <c r="I464" s="179">
        <v>33</v>
      </c>
      <c r="J464" s="179">
        <v>33</v>
      </c>
      <c r="K464" s="179">
        <v>33</v>
      </c>
    </row>
    <row r="465" spans="2:11" ht="18.75" customHeight="1" x14ac:dyDescent="0.3">
      <c r="B465" s="175" t="s">
        <v>274</v>
      </c>
      <c r="C465" s="3" t="s">
        <v>271</v>
      </c>
      <c r="D465" s="3"/>
      <c r="E465" s="3"/>
      <c r="F465" s="179">
        <v>7602903.5</v>
      </c>
      <c r="G465" s="179">
        <v>15205807</v>
      </c>
      <c r="H465" s="179">
        <v>13091859</v>
      </c>
      <c r="I465" s="179">
        <v>21143055.158400003</v>
      </c>
      <c r="J465" s="179">
        <v>21988777.364735998</v>
      </c>
      <c r="K465" s="179">
        <v>22868328.45932544</v>
      </c>
    </row>
    <row r="466" spans="2:11" ht="18.75" customHeight="1" x14ac:dyDescent="0.3">
      <c r="B466" s="175" t="s">
        <v>275</v>
      </c>
      <c r="C466" s="3" t="s">
        <v>271</v>
      </c>
      <c r="D466" s="3"/>
      <c r="E466" s="3"/>
      <c r="F466" s="179">
        <v>456174.21</v>
      </c>
      <c r="G466" s="179">
        <v>912349</v>
      </c>
      <c r="H466" s="179">
        <v>785511.72</v>
      </c>
      <c r="I466" s="179">
        <v>1268659.5815039999</v>
      </c>
      <c r="J466" s="179">
        <v>1319326.6418841598</v>
      </c>
      <c r="K466" s="179">
        <v>1372099.7075595267</v>
      </c>
    </row>
    <row r="467" spans="2:11" ht="36" customHeight="1" x14ac:dyDescent="0.3">
      <c r="B467" s="175"/>
      <c r="C467" s="3"/>
      <c r="D467" s="3"/>
      <c r="E467" s="3"/>
      <c r="F467" s="16" t="s">
        <v>19</v>
      </c>
      <c r="G467" s="16" t="s">
        <v>20</v>
      </c>
      <c r="H467" s="16" t="s">
        <v>17</v>
      </c>
      <c r="I467" s="16" t="s">
        <v>18</v>
      </c>
      <c r="J467" s="16" t="s">
        <v>21</v>
      </c>
      <c r="K467" s="16" t="s">
        <v>25</v>
      </c>
    </row>
    <row r="468" spans="2:11" ht="48" customHeight="1" x14ac:dyDescent="0.35">
      <c r="B468" s="194" t="s">
        <v>287</v>
      </c>
      <c r="C468" s="194"/>
      <c r="D468" s="194"/>
      <c r="E468" s="194"/>
      <c r="F468" s="194"/>
      <c r="G468" s="194"/>
      <c r="H468" s="194"/>
      <c r="I468" s="194"/>
      <c r="J468" s="194"/>
      <c r="K468" s="194"/>
    </row>
    <row r="469" spans="2:11" ht="18.75" customHeight="1" x14ac:dyDescent="0.3">
      <c r="B469" s="175" t="s">
        <v>288</v>
      </c>
      <c r="C469" s="3" t="s">
        <v>234</v>
      </c>
      <c r="D469" s="3"/>
      <c r="E469" s="3"/>
      <c r="F469" s="179">
        <v>0</v>
      </c>
      <c r="G469" s="179">
        <v>0</v>
      </c>
      <c r="H469" s="179">
        <v>0</v>
      </c>
      <c r="I469" s="179">
        <v>0</v>
      </c>
      <c r="J469" s="179">
        <v>0</v>
      </c>
      <c r="K469" s="179">
        <v>0</v>
      </c>
    </row>
    <row r="470" spans="2:11" ht="18.75" customHeight="1" x14ac:dyDescent="0.3">
      <c r="B470" s="175" t="s">
        <v>289</v>
      </c>
      <c r="C470" s="3" t="s">
        <v>234</v>
      </c>
      <c r="D470" s="3"/>
      <c r="E470" s="3"/>
      <c r="F470" s="185">
        <v>543.79999999999995</v>
      </c>
      <c r="G470" s="185">
        <v>509.98679487179476</v>
      </c>
      <c r="H470" s="185">
        <v>496.23172246153837</v>
      </c>
      <c r="I470" s="185">
        <v>514.09606447015381</v>
      </c>
      <c r="J470" s="185">
        <v>534.65990704896001</v>
      </c>
      <c r="K470" s="185">
        <v>556.04630333091848</v>
      </c>
    </row>
    <row r="471" spans="2:11" ht="43.5" customHeight="1" x14ac:dyDescent="0.35">
      <c r="B471" s="194" t="s">
        <v>294</v>
      </c>
      <c r="C471" s="194"/>
      <c r="D471" s="194"/>
      <c r="E471" s="194"/>
      <c r="F471" s="194"/>
      <c r="G471" s="194"/>
      <c r="H471" s="194"/>
      <c r="I471" s="194"/>
      <c r="J471" s="194"/>
      <c r="K471" s="194"/>
    </row>
    <row r="472" spans="2:11" ht="18.75" customHeight="1" x14ac:dyDescent="0.3">
      <c r="B472" s="175" t="s">
        <v>295</v>
      </c>
      <c r="C472" s="3" t="s">
        <v>53</v>
      </c>
      <c r="D472" s="3"/>
      <c r="E472" s="3"/>
      <c r="F472" s="179">
        <v>0</v>
      </c>
      <c r="G472" s="179">
        <v>0</v>
      </c>
      <c r="H472" s="179">
        <v>0</v>
      </c>
      <c r="I472" s="179">
        <v>0</v>
      </c>
      <c r="J472" s="179">
        <v>0</v>
      </c>
      <c r="K472" s="179">
        <v>0</v>
      </c>
    </row>
    <row r="473" spans="2:11" ht="18.75" customHeight="1" x14ac:dyDescent="0.3">
      <c r="B473" s="175" t="s">
        <v>296</v>
      </c>
      <c r="C473" s="3" t="s">
        <v>53</v>
      </c>
      <c r="D473" s="3"/>
      <c r="E473" s="3"/>
      <c r="F473" s="179">
        <v>39</v>
      </c>
      <c r="G473" s="179">
        <v>35</v>
      </c>
      <c r="H473" s="179">
        <v>33</v>
      </c>
      <c r="I473" s="179">
        <v>33</v>
      </c>
      <c r="J473" s="179">
        <v>33</v>
      </c>
      <c r="K473" s="179">
        <v>33</v>
      </c>
    </row>
    <row r="474" spans="2:11" ht="89.25" customHeight="1" x14ac:dyDescent="0.35">
      <c r="B474" s="194" t="s">
        <v>290</v>
      </c>
      <c r="C474" s="194"/>
      <c r="D474" s="194"/>
      <c r="E474" s="194"/>
      <c r="F474" s="194"/>
      <c r="G474" s="194"/>
      <c r="H474" s="194"/>
      <c r="I474" s="194"/>
      <c r="J474" s="194"/>
      <c r="K474" s="194"/>
    </row>
    <row r="475" spans="2:11" ht="18.75" customHeight="1" x14ac:dyDescent="0.3">
      <c r="B475" s="175" t="s">
        <v>291</v>
      </c>
      <c r="C475" s="3" t="s">
        <v>293</v>
      </c>
      <c r="D475" s="3"/>
      <c r="E475" s="3"/>
      <c r="F475" s="179">
        <v>0</v>
      </c>
      <c r="G475" s="179">
        <v>0</v>
      </c>
      <c r="H475" s="180">
        <v>0</v>
      </c>
      <c r="I475" s="179">
        <v>0</v>
      </c>
      <c r="J475" s="179">
        <v>0</v>
      </c>
      <c r="K475" s="179">
        <v>0</v>
      </c>
    </row>
    <row r="476" spans="2:11" ht="33.75" customHeight="1" x14ac:dyDescent="0.3">
      <c r="B476" s="175" t="s">
        <v>292</v>
      </c>
      <c r="C476" s="3" t="s">
        <v>293</v>
      </c>
      <c r="D476" s="3"/>
      <c r="E476" s="3"/>
      <c r="F476" s="186">
        <v>0.309</v>
      </c>
      <c r="G476" s="186">
        <v>0.25600000000000001</v>
      </c>
      <c r="H476" s="187">
        <v>0.23699999999999999</v>
      </c>
      <c r="I476" s="186">
        <v>0.23699999999999999</v>
      </c>
      <c r="J476" s="186">
        <v>0.23699999999999999</v>
      </c>
      <c r="K476" s="186">
        <v>0.23699999999999999</v>
      </c>
    </row>
    <row r="477" spans="2:11" ht="48.75" customHeight="1" x14ac:dyDescent="0.35">
      <c r="B477" s="194" t="s">
        <v>319</v>
      </c>
      <c r="C477" s="194"/>
      <c r="D477" s="194"/>
      <c r="E477" s="194"/>
      <c r="F477" s="194"/>
      <c r="G477" s="194"/>
      <c r="H477" s="194"/>
      <c r="I477" s="194"/>
      <c r="J477" s="194"/>
      <c r="K477" s="194"/>
    </row>
    <row r="478" spans="2:11" ht="33.75" customHeight="1" x14ac:dyDescent="0.3">
      <c r="B478" s="191"/>
      <c r="C478" s="192"/>
      <c r="D478" s="171"/>
      <c r="E478" s="171"/>
      <c r="F478" s="211" t="s">
        <v>303</v>
      </c>
      <c r="G478" s="211"/>
      <c r="H478" s="212" t="s">
        <v>304</v>
      </c>
      <c r="I478" s="212"/>
      <c r="J478" s="211" t="s">
        <v>305</v>
      </c>
      <c r="K478" s="211"/>
    </row>
    <row r="479" spans="2:11" ht="33.75" customHeight="1" x14ac:dyDescent="0.3">
      <c r="B479" s="191"/>
      <c r="C479" s="192"/>
      <c r="D479" s="171"/>
      <c r="E479" s="171"/>
      <c r="F479" s="189" t="s">
        <v>300</v>
      </c>
      <c r="G479" s="190" t="s">
        <v>301</v>
      </c>
      <c r="H479" s="189" t="s">
        <v>300</v>
      </c>
      <c r="I479" s="190" t="s">
        <v>301</v>
      </c>
      <c r="J479" s="189" t="s">
        <v>300</v>
      </c>
      <c r="K479" s="190" t="s">
        <v>301</v>
      </c>
    </row>
    <row r="480" spans="2:11" ht="23.25" customHeight="1" x14ac:dyDescent="0.3">
      <c r="B480" s="219" t="s">
        <v>297</v>
      </c>
      <c r="C480" s="220"/>
      <c r="D480" s="220"/>
      <c r="E480" s="220"/>
      <c r="F480" s="220"/>
      <c r="G480" s="220"/>
      <c r="H480" s="220"/>
      <c r="I480" s="220"/>
      <c r="J480" s="220"/>
      <c r="K480" s="221"/>
    </row>
    <row r="481" spans="2:11" ht="18.75" customHeight="1" x14ac:dyDescent="0.3">
      <c r="B481" s="5" t="s">
        <v>298</v>
      </c>
      <c r="C481" s="3" t="s">
        <v>299</v>
      </c>
      <c r="D481" s="3"/>
      <c r="E481" s="3"/>
      <c r="F481" s="74">
        <v>5</v>
      </c>
      <c r="G481" s="74">
        <v>0</v>
      </c>
      <c r="H481" s="188">
        <v>4</v>
      </c>
      <c r="I481" s="188">
        <v>0</v>
      </c>
      <c r="J481" s="188">
        <v>4</v>
      </c>
      <c r="K481" s="188">
        <v>0</v>
      </c>
    </row>
    <row r="482" spans="2:11" ht="18.75" customHeight="1" x14ac:dyDescent="0.3">
      <c r="B482" s="216" t="s">
        <v>302</v>
      </c>
      <c r="C482" s="217"/>
      <c r="D482" s="217"/>
      <c r="E482" s="217"/>
      <c r="F482" s="217"/>
      <c r="G482" s="217"/>
      <c r="H482" s="217"/>
      <c r="I482" s="217"/>
      <c r="J482" s="217"/>
      <c r="K482" s="218"/>
    </row>
    <row r="483" spans="2:11" ht="18.75" customHeight="1" x14ac:dyDescent="0.3">
      <c r="B483" s="5" t="s">
        <v>298</v>
      </c>
      <c r="C483" s="3" t="s">
        <v>299</v>
      </c>
      <c r="D483" s="3"/>
      <c r="E483" s="3"/>
      <c r="F483" s="74">
        <v>10</v>
      </c>
      <c r="G483" s="74">
        <v>0</v>
      </c>
      <c r="H483" s="188">
        <v>10</v>
      </c>
      <c r="I483" s="188">
        <v>0</v>
      </c>
      <c r="J483" s="188">
        <v>10</v>
      </c>
      <c r="K483" s="188">
        <v>0</v>
      </c>
    </row>
    <row r="484" spans="2:11" ht="21" customHeight="1" x14ac:dyDescent="0.3">
      <c r="B484" s="213" t="s">
        <v>306</v>
      </c>
      <c r="C484" s="214"/>
      <c r="D484" s="214"/>
      <c r="E484" s="214"/>
      <c r="F484" s="214"/>
      <c r="G484" s="214"/>
      <c r="H484" s="214"/>
      <c r="I484" s="214"/>
      <c r="J484" s="214"/>
      <c r="K484" s="215"/>
    </row>
    <row r="485" spans="2:11" ht="18.75" customHeight="1" x14ac:dyDescent="0.3">
      <c r="B485" s="5" t="s">
        <v>298</v>
      </c>
      <c r="C485" s="3" t="s">
        <v>299</v>
      </c>
      <c r="D485" s="3"/>
      <c r="E485" s="3"/>
      <c r="F485" s="74">
        <v>0</v>
      </c>
      <c r="G485" s="74">
        <v>3</v>
      </c>
      <c r="H485" s="74">
        <v>0</v>
      </c>
      <c r="I485" s="188">
        <v>0</v>
      </c>
      <c r="J485" s="74">
        <v>0</v>
      </c>
      <c r="K485" s="74">
        <v>0</v>
      </c>
    </row>
    <row r="486" spans="2:11" ht="18.75" customHeight="1" x14ac:dyDescent="0.3">
      <c r="B486" s="216" t="s">
        <v>307</v>
      </c>
      <c r="C486" s="217"/>
      <c r="D486" s="217"/>
      <c r="E486" s="217"/>
      <c r="F486" s="217"/>
      <c r="G486" s="217"/>
      <c r="H486" s="217"/>
      <c r="I486" s="217"/>
      <c r="J486" s="217"/>
      <c r="K486" s="218"/>
    </row>
    <row r="487" spans="2:11" ht="36" customHeight="1" x14ac:dyDescent="0.3">
      <c r="B487" s="4" t="s">
        <v>308</v>
      </c>
      <c r="C487" s="3" t="s">
        <v>53</v>
      </c>
      <c r="D487" s="3"/>
      <c r="E487" s="3"/>
      <c r="F487" s="2">
        <v>1</v>
      </c>
      <c r="G487" s="2">
        <v>1</v>
      </c>
      <c r="H487" s="2">
        <v>0</v>
      </c>
      <c r="I487" s="2">
        <v>0</v>
      </c>
      <c r="J487" s="2">
        <v>0</v>
      </c>
      <c r="K487" s="3">
        <v>0</v>
      </c>
    </row>
    <row r="488" spans="2:11" ht="28.5" customHeight="1" x14ac:dyDescent="0.3">
      <c r="B488" s="216" t="s">
        <v>309</v>
      </c>
      <c r="C488" s="217"/>
      <c r="D488" s="217"/>
      <c r="E488" s="217"/>
      <c r="F488" s="217"/>
      <c r="G488" s="217"/>
      <c r="H488" s="217"/>
      <c r="I488" s="217"/>
      <c r="J488" s="217"/>
      <c r="K488" s="218"/>
    </row>
    <row r="489" spans="2:11" ht="36" customHeight="1" x14ac:dyDescent="0.3">
      <c r="B489" s="4" t="s">
        <v>310</v>
      </c>
      <c r="C489" s="3" t="s">
        <v>315</v>
      </c>
      <c r="D489" s="3"/>
      <c r="E489" s="3"/>
      <c r="F489" s="2">
        <v>1373.5</v>
      </c>
      <c r="G489" s="2">
        <v>1174</v>
      </c>
      <c r="H489" s="2">
        <v>1202.9000000000001</v>
      </c>
      <c r="I489" s="2">
        <v>835.5</v>
      </c>
      <c r="J489" s="2">
        <v>1044.2</v>
      </c>
      <c r="K489" s="2">
        <v>758.5</v>
      </c>
    </row>
    <row r="490" spans="2:11" ht="39.75" customHeight="1" x14ac:dyDescent="0.3">
      <c r="B490" s="213" t="s">
        <v>311</v>
      </c>
      <c r="C490" s="214"/>
      <c r="D490" s="214"/>
      <c r="E490" s="214"/>
      <c r="F490" s="214"/>
      <c r="G490" s="214"/>
      <c r="H490" s="214"/>
      <c r="I490" s="214"/>
      <c r="J490" s="214"/>
      <c r="K490" s="215"/>
    </row>
    <row r="491" spans="2:11" ht="18.75" customHeight="1" x14ac:dyDescent="0.3">
      <c r="B491" s="5" t="s">
        <v>312</v>
      </c>
      <c r="C491" s="3" t="s">
        <v>53</v>
      </c>
      <c r="D491" s="3"/>
      <c r="E491" s="3"/>
      <c r="F491" s="2">
        <v>12</v>
      </c>
      <c r="G491" s="2">
        <v>3</v>
      </c>
      <c r="H491" s="2">
        <v>12</v>
      </c>
      <c r="I491" s="2">
        <v>3</v>
      </c>
      <c r="J491" s="2">
        <v>12</v>
      </c>
      <c r="K491" s="163">
        <v>3</v>
      </c>
    </row>
    <row r="492" spans="2:11" ht="40.5" customHeight="1" x14ac:dyDescent="0.3">
      <c r="B492" s="213" t="s">
        <v>313</v>
      </c>
      <c r="C492" s="214"/>
      <c r="D492" s="214"/>
      <c r="E492" s="214"/>
      <c r="F492" s="214"/>
      <c r="G492" s="214"/>
      <c r="H492" s="214"/>
      <c r="I492" s="214"/>
      <c r="J492" s="214"/>
      <c r="K492" s="215"/>
    </row>
    <row r="493" spans="2:11" ht="18.75" customHeight="1" x14ac:dyDescent="0.3">
      <c r="B493" s="5" t="s">
        <v>314</v>
      </c>
      <c r="C493" s="3" t="s">
        <v>315</v>
      </c>
      <c r="D493" s="3"/>
      <c r="E493" s="3"/>
      <c r="F493" s="2">
        <v>108</v>
      </c>
      <c r="G493" s="2">
        <v>0</v>
      </c>
      <c r="H493" s="2">
        <v>92</v>
      </c>
      <c r="I493" s="2">
        <v>0</v>
      </c>
      <c r="J493" s="2">
        <v>92</v>
      </c>
      <c r="K493" s="163">
        <v>0</v>
      </c>
    </row>
    <row r="494" spans="2:11" ht="18.75" customHeight="1" x14ac:dyDescent="0.3">
      <c r="B494" s="216" t="s">
        <v>316</v>
      </c>
      <c r="C494" s="217"/>
      <c r="D494" s="217"/>
      <c r="E494" s="217"/>
      <c r="F494" s="217"/>
      <c r="G494" s="217"/>
      <c r="H494" s="217"/>
      <c r="I494" s="217"/>
      <c r="J494" s="217"/>
      <c r="K494" s="218"/>
    </row>
    <row r="495" spans="2:11" ht="18.75" customHeight="1" x14ac:dyDescent="0.3">
      <c r="B495" s="5" t="s">
        <v>317</v>
      </c>
      <c r="C495" s="3" t="s">
        <v>318</v>
      </c>
      <c r="D495" s="3"/>
      <c r="E495" s="3"/>
      <c r="F495" s="2">
        <v>129</v>
      </c>
      <c r="G495" s="2">
        <v>0</v>
      </c>
      <c r="H495" s="2">
        <v>80</v>
      </c>
      <c r="I495" s="2">
        <v>0</v>
      </c>
      <c r="J495" s="2">
        <v>80</v>
      </c>
      <c r="K495" s="163">
        <v>0</v>
      </c>
    </row>
    <row r="496" spans="2:11" ht="18" customHeight="1" x14ac:dyDescent="0.3">
      <c r="B496" s="10"/>
      <c r="C496" s="11"/>
      <c r="D496" s="11"/>
      <c r="E496" s="11"/>
      <c r="F496" s="9"/>
      <c r="G496" s="9"/>
      <c r="H496" s="9"/>
      <c r="I496" s="9"/>
      <c r="J496" s="9"/>
    </row>
    <row r="497" spans="2:10" ht="18" customHeight="1" x14ac:dyDescent="0.3">
      <c r="B497" s="10"/>
      <c r="C497" s="11"/>
      <c r="D497" s="11"/>
      <c r="E497" s="11"/>
      <c r="F497" s="9"/>
      <c r="G497" s="9"/>
      <c r="H497" s="9"/>
      <c r="I497" s="9"/>
      <c r="J497" s="9"/>
    </row>
    <row r="498" spans="2:10" ht="18" customHeight="1" x14ac:dyDescent="0.3">
      <c r="B498" s="10"/>
      <c r="C498" s="11"/>
      <c r="D498" s="11"/>
      <c r="E498" s="11"/>
      <c r="F498" s="9"/>
      <c r="G498" s="9"/>
      <c r="H498" s="9"/>
      <c r="I498" s="9"/>
      <c r="J498" s="9"/>
    </row>
    <row r="499" spans="2:10" ht="18" customHeight="1" x14ac:dyDescent="0.3">
      <c r="B499" s="10"/>
      <c r="C499" s="11"/>
      <c r="D499" s="11"/>
      <c r="E499" s="11"/>
      <c r="F499" s="9"/>
      <c r="G499" s="9"/>
      <c r="H499" s="9"/>
      <c r="I499" s="9"/>
      <c r="J499" s="9"/>
    </row>
    <row r="500" spans="2:10" s="8" customFormat="1" x14ac:dyDescent="0.3">
      <c r="B500" s="6"/>
      <c r="C500" s="7"/>
      <c r="D500" s="7"/>
      <c r="E500" s="7"/>
      <c r="F500" s="7"/>
      <c r="H500" s="7"/>
      <c r="I500" s="7"/>
    </row>
    <row r="501" spans="2:10" s="8" customFormat="1" x14ac:dyDescent="0.3">
      <c r="B501" s="6" t="s">
        <v>26</v>
      </c>
      <c r="C501" s="232"/>
      <c r="D501" s="232"/>
      <c r="E501" s="232"/>
      <c r="F501" s="232"/>
      <c r="H501" s="233" t="s">
        <v>27</v>
      </c>
      <c r="I501" s="233"/>
    </row>
    <row r="502" spans="2:10" s="8" customFormat="1" x14ac:dyDescent="0.3">
      <c r="B502" s="6"/>
      <c r="C502" s="234" t="s">
        <v>4</v>
      </c>
      <c r="D502" s="234"/>
      <c r="E502" s="234"/>
      <c r="F502" s="234"/>
      <c r="G502" s="6"/>
      <c r="H502" s="234" t="s">
        <v>5</v>
      </c>
      <c r="I502" s="234"/>
    </row>
    <row r="503" spans="2:10" s="8" customFormat="1" x14ac:dyDescent="0.3">
      <c r="B503" s="6"/>
      <c r="C503" s="6"/>
      <c r="D503" s="6"/>
      <c r="E503" s="6"/>
      <c r="F503" s="6"/>
      <c r="G503" s="6"/>
      <c r="H503" s="6"/>
      <c r="I503" s="6"/>
    </row>
    <row r="504" spans="2:10" s="8" customFormat="1" x14ac:dyDescent="0.3">
      <c r="B504" s="6"/>
      <c r="C504" s="6"/>
      <c r="D504" s="6"/>
      <c r="E504" s="6"/>
      <c r="F504" s="6"/>
      <c r="G504" s="6"/>
      <c r="H504" s="6"/>
      <c r="I504" s="6"/>
    </row>
    <row r="505" spans="2:10" s="8" customFormat="1" x14ac:dyDescent="0.3">
      <c r="B505" s="6"/>
    </row>
    <row r="506" spans="2:10" s="8" customFormat="1" x14ac:dyDescent="0.3">
      <c r="B506" s="6"/>
      <c r="C506" s="28"/>
      <c r="D506" s="28"/>
      <c r="E506" s="28"/>
    </row>
    <row r="507" spans="2:10" s="8" customFormat="1" x14ac:dyDescent="0.3">
      <c r="B507" s="6"/>
    </row>
    <row r="508" spans="2:10" s="8" customFormat="1" x14ac:dyDescent="0.3">
      <c r="B508" s="6"/>
    </row>
    <row r="509" spans="2:10" s="8" customFormat="1" x14ac:dyDescent="0.3">
      <c r="B509" s="6"/>
    </row>
  </sheetData>
  <mergeCells count="44">
    <mergeCell ref="B29:E29"/>
    <mergeCell ref="B161:E161"/>
    <mergeCell ref="B174:E174"/>
    <mergeCell ref="B189:E189"/>
    <mergeCell ref="B129:E129"/>
    <mergeCell ref="B121:E121"/>
    <mergeCell ref="B113:E113"/>
    <mergeCell ref="B105:E105"/>
    <mergeCell ref="B137:E137"/>
    <mergeCell ref="B145:E145"/>
    <mergeCell ref="C502:F502"/>
    <mergeCell ref="H502:I502"/>
    <mergeCell ref="B452:K452"/>
    <mergeCell ref="B457:K457"/>
    <mergeCell ref="B462:K462"/>
    <mergeCell ref="B494:K494"/>
    <mergeCell ref="B488:K488"/>
    <mergeCell ref="B490:K490"/>
    <mergeCell ref="B153:E153"/>
    <mergeCell ref="B78:E78"/>
    <mergeCell ref="B427:K427"/>
    <mergeCell ref="B422:K422"/>
    <mergeCell ref="C501:F501"/>
    <mergeCell ref="H501:I501"/>
    <mergeCell ref="B442:K442"/>
    <mergeCell ref="F478:G478"/>
    <mergeCell ref="H478:I478"/>
    <mergeCell ref="J478:K478"/>
    <mergeCell ref="B492:K492"/>
    <mergeCell ref="B482:K482"/>
    <mergeCell ref="B480:K480"/>
    <mergeCell ref="B484:K484"/>
    <mergeCell ref="B486:K486"/>
    <mergeCell ref="B447:K447"/>
    <mergeCell ref="B6:K6"/>
    <mergeCell ref="J1:K1"/>
    <mergeCell ref="J2:K2"/>
    <mergeCell ref="J3:K3"/>
    <mergeCell ref="J4:K4"/>
    <mergeCell ref="B437:K437"/>
    <mergeCell ref="B7:K7"/>
    <mergeCell ref="B432:K432"/>
    <mergeCell ref="B285:E285"/>
    <mergeCell ref="B392:B393"/>
  </mergeCells>
  <pageMargins left="0.70866141732283472" right="0.11811023622047245" top="0.35433070866141736" bottom="0.35433070866141736" header="0.31496062992125984" footer="0.31496062992125984"/>
  <pageSetup paperSize="9" scale="48" orientation="landscape" r:id="rId1"/>
  <colBreaks count="1" manualBreakCount="1">
    <brk id="11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2020-12-25T13:07:54Z</dcterms:modified>
</cp:coreProperties>
</file>